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A025" lockStructure="1"/>
  <bookViews>
    <workbookView xWindow="-15" yWindow="945" windowWidth="10800" windowHeight="9045" tabRatio="597"/>
  </bookViews>
  <sheets>
    <sheet name="ბიუჯეტი" sheetId="10" r:id="rId1"/>
    <sheet name="ვაუჩერი" sheetId="12" r:id="rId2"/>
    <sheet name="სპეცის ხელშეკრულებები" sheetId="9" r:id="rId3"/>
  </sheets>
  <definedNames>
    <definedName name="_xlnm._FilterDatabase" localSheetId="0" hidden="1">ბიუჯეტი!$A$1:$S$1</definedName>
    <definedName name="_xlnm._FilterDatabase" localSheetId="1" hidden="1">ვაუჩერი!$A$2:$J$2</definedName>
    <definedName name="_xlnm._FilterDatabase" localSheetId="2">'სპეცის ხელშეკრულებები'!$A$2:$K$2</definedName>
  </definedNames>
  <calcPr calcId="145621"/>
</workbook>
</file>

<file path=xl/calcChain.xml><?xml version="1.0" encoding="utf-8"?>
<calcChain xmlns="http://schemas.openxmlformats.org/spreadsheetml/2006/main">
  <c r="I112" i="9" l="1"/>
  <c r="I87" i="9"/>
  <c r="I122" i="9" l="1"/>
  <c r="N265" i="10" l="1"/>
  <c r="N266" i="10"/>
  <c r="N267" i="10"/>
  <c r="N268" i="10"/>
  <c r="N269" i="10"/>
  <c r="N270" i="10"/>
  <c r="J264" i="10"/>
  <c r="N264" i="10"/>
  <c r="J84" i="10"/>
  <c r="N244" i="10"/>
  <c r="J244" i="10"/>
  <c r="N218" i="10"/>
  <c r="J213" i="10"/>
  <c r="N213" i="10"/>
  <c r="N205" i="10"/>
  <c r="N202" i="10"/>
  <c r="N155" i="10"/>
  <c r="N130" i="10"/>
  <c r="N112" i="10"/>
  <c r="N101" i="10"/>
  <c r="N75" i="10"/>
  <c r="N74" i="10"/>
  <c r="N70" i="10"/>
  <c r="J29" i="10"/>
  <c r="N35" i="10"/>
  <c r="N22" i="10"/>
  <c r="J15" i="10"/>
  <c r="I8" i="10" l="1"/>
  <c r="N8" i="10" s="1"/>
  <c r="I23" i="9" l="1"/>
  <c r="F25" i="9" l="1"/>
  <c r="I94" i="10" l="1"/>
  <c r="H22" i="9" l="1"/>
  <c r="I5" i="9" s="1"/>
  <c r="P12" i="9" s="1"/>
  <c r="I110" i="9" l="1"/>
  <c r="J17" i="12" l="1"/>
  <c r="H56" i="9" l="1"/>
  <c r="I44" i="9" s="1"/>
  <c r="I109" i="9" l="1"/>
  <c r="H104" i="9" l="1"/>
  <c r="I99" i="9" s="1"/>
  <c r="I108" i="9" l="1"/>
  <c r="I107" i="9"/>
  <c r="N88" i="10" l="1"/>
  <c r="N89" i="10"/>
  <c r="N90" i="10"/>
  <c r="N91" i="10"/>
  <c r="N168" i="10"/>
  <c r="N107" i="10"/>
  <c r="N67" i="10"/>
  <c r="N18" i="10"/>
  <c r="I106" i="9" l="1"/>
  <c r="M83" i="10" l="1"/>
  <c r="J241" i="10" l="1"/>
  <c r="I147" i="10" l="1"/>
  <c r="J140" i="10" s="1"/>
  <c r="I98" i="9" l="1"/>
  <c r="I105" i="9"/>
  <c r="N64" i="10" l="1"/>
  <c r="I83" i="10"/>
  <c r="J54" i="10" s="1"/>
  <c r="I43" i="12" l="1"/>
  <c r="I44" i="12"/>
  <c r="I78" i="9"/>
  <c r="I79" i="9"/>
  <c r="I80" i="9"/>
  <c r="I81" i="9"/>
  <c r="I82" i="9"/>
  <c r="I83" i="9"/>
  <c r="I84" i="9"/>
  <c r="I85" i="9"/>
  <c r="I86" i="9"/>
  <c r="N46" i="10" l="1"/>
  <c r="I240" i="10" l="1"/>
  <c r="J230" i="10" s="1"/>
  <c r="N230" i="10"/>
  <c r="N231" i="10"/>
  <c r="N232" i="10"/>
  <c r="N233" i="10" s="1"/>
  <c r="N234" i="10"/>
  <c r="N235" i="10"/>
  <c r="N236" i="10"/>
  <c r="N237" i="10"/>
  <c r="N238" i="10"/>
  <c r="N239" i="10"/>
  <c r="I106" i="10" l="1"/>
  <c r="J95" i="10" s="1"/>
  <c r="H43" i="9" l="1"/>
  <c r="I30" i="9" s="1"/>
  <c r="I42" i="12"/>
  <c r="N44" i="10" l="1"/>
  <c r="N152" i="10"/>
  <c r="J148" i="10"/>
  <c r="N164" i="10"/>
  <c r="J162" i="10"/>
  <c r="N32" i="10"/>
  <c r="N5" i="10"/>
  <c r="N127" i="10"/>
  <c r="N125" i="10"/>
  <c r="I41" i="12" l="1"/>
  <c r="N229" i="10"/>
  <c r="J229" i="10"/>
  <c r="I72" i="9" l="1"/>
  <c r="N228" i="10"/>
  <c r="J228" i="10" l="1"/>
  <c r="I30" i="12" l="1"/>
  <c r="N60" i="10"/>
  <c r="N59" i="10"/>
  <c r="N140" i="10"/>
  <c r="N141" i="10"/>
  <c r="N142" i="10"/>
  <c r="N143" i="10"/>
  <c r="N144" i="10"/>
  <c r="N145" i="10"/>
  <c r="N146" i="10"/>
  <c r="N147" i="10"/>
  <c r="N148" i="10"/>
  <c r="N42" i="10"/>
  <c r="J42" i="10"/>
  <c r="N57" i="10"/>
  <c r="F27" i="9" l="1"/>
  <c r="I27" i="9" s="1"/>
  <c r="I40" i="12" l="1"/>
  <c r="I70" i="9" l="1"/>
  <c r="I71" i="9"/>
  <c r="I73" i="9"/>
  <c r="I74" i="9"/>
  <c r="I75" i="9"/>
  <c r="I76" i="9"/>
  <c r="I77" i="9"/>
  <c r="N184" i="10" l="1"/>
  <c r="N185" i="10"/>
  <c r="N186" i="10"/>
  <c r="N187" i="10"/>
  <c r="N188" i="10"/>
  <c r="N189" i="10"/>
  <c r="N190" i="10"/>
  <c r="N191" i="10"/>
  <c r="N192" i="10"/>
  <c r="N193" i="10"/>
  <c r="N194" i="10"/>
  <c r="N195" i="10"/>
  <c r="N196" i="10"/>
  <c r="J193" i="10"/>
  <c r="N183" i="10"/>
  <c r="N162" i="10" l="1"/>
  <c r="N123" i="10"/>
  <c r="N124" i="10"/>
  <c r="N136" i="10"/>
  <c r="N137" i="10"/>
  <c r="N138" i="10"/>
  <c r="N139" i="10"/>
  <c r="N105" i="10"/>
  <c r="N106" i="10"/>
  <c r="N117" i="10"/>
  <c r="N118" i="10"/>
  <c r="N119" i="10"/>
  <c r="N120" i="10"/>
  <c r="N121" i="10"/>
  <c r="N122" i="10"/>
  <c r="N84" i="10"/>
  <c r="N85" i="10"/>
  <c r="N86" i="10"/>
  <c r="N87" i="10"/>
  <c r="N92" i="10"/>
  <c r="N93" i="10"/>
  <c r="N94" i="10"/>
  <c r="N2" i="10" l="1"/>
  <c r="N198" i="10" l="1"/>
  <c r="H16" i="12" l="1"/>
  <c r="I3" i="12" s="1"/>
  <c r="N197" i="10" l="1"/>
  <c r="N15" i="10"/>
  <c r="N28" i="10"/>
  <c r="N29" i="10"/>
  <c r="N96" i="10"/>
  <c r="N97" i="10"/>
  <c r="N98" i="10"/>
  <c r="N99" i="10"/>
  <c r="N100" i="10"/>
  <c r="N104" i="10"/>
  <c r="N95" i="10"/>
  <c r="N199" i="10"/>
  <c r="I26" i="9" l="1"/>
  <c r="I29" i="9"/>
  <c r="I58" i="9"/>
  <c r="I59" i="9"/>
  <c r="I60" i="9"/>
  <c r="I61" i="9"/>
  <c r="I62" i="9"/>
  <c r="I63" i="9"/>
  <c r="I64" i="9"/>
  <c r="I65" i="9"/>
  <c r="I66" i="9"/>
  <c r="I67" i="9"/>
  <c r="I68" i="9"/>
  <c r="I69" i="9"/>
  <c r="I3" i="9"/>
  <c r="J183" i="10" l="1"/>
  <c r="N55" i="10" l="1"/>
  <c r="N56" i="10"/>
  <c r="N83" i="10"/>
  <c r="N54" i="10"/>
  <c r="J107" i="10" l="1"/>
  <c r="J125" i="10"/>
  <c r="J197" i="10"/>
  <c r="J198" i="10"/>
  <c r="J28" i="10" l="1"/>
</calcChain>
</file>

<file path=xl/sharedStrings.xml><?xml version="1.0" encoding="utf-8"?>
<sst xmlns="http://schemas.openxmlformats.org/spreadsheetml/2006/main" count="878" uniqueCount="608">
  <si>
    <t>N</t>
  </si>
  <si>
    <t>ხარჯების ეკონომიკ. კლასიფ. კოდი</t>
  </si>
  <si>
    <t>მომწოდებელი ფირმა</t>
  </si>
  <si>
    <t>შესყიდვის საგანი</t>
  </si>
  <si>
    <t>ხელშეკრ. N და თარიღი</t>
  </si>
  <si>
    <t>შესასყიდი საგნის მთლიანი ღირებ. (ლარებში)</t>
  </si>
  <si>
    <t>ვალდებ. N და თარიღი</t>
  </si>
  <si>
    <t>ვალდებ. თანხა (ლარებში)</t>
  </si>
  <si>
    <t>სხვაობა ხელშეკრულებასა და ვალდ. შორის</t>
  </si>
  <si>
    <t>გადარიცხვის თარიღი</t>
  </si>
  <si>
    <t>მოთხოვნის N</t>
  </si>
  <si>
    <t>ვალდებულების თანხის ნაშთი</t>
  </si>
  <si>
    <t>ვადა</t>
  </si>
  <si>
    <t>CPV  კოდი</t>
  </si>
  <si>
    <t xml:space="preserve">გადარიცხული თანხა </t>
  </si>
  <si>
    <t>შენიშვნა</t>
  </si>
  <si>
    <t>დასრულებულები</t>
  </si>
  <si>
    <t>ხელშეკრულების ნაშთი</t>
  </si>
  <si>
    <t>დაცვა</t>
  </si>
  <si>
    <t>დაცვის პოლიციის დეპარტამენტი</t>
  </si>
  <si>
    <t>N01/1 23.12.2013</t>
  </si>
  <si>
    <t>N01/2 31.12.2013</t>
  </si>
  <si>
    <t xml:space="preserve">შპს ლუკოილ ჯორჯია </t>
  </si>
  <si>
    <t>საწვავი</t>
  </si>
  <si>
    <t>შპს კავკასუს ონლაინი</t>
  </si>
  <si>
    <t>N01/3 31.12.2013</t>
  </si>
  <si>
    <t>ინტერნეტმომსახურება</t>
  </si>
  <si>
    <t>ციფრული ტელევიზია</t>
  </si>
  <si>
    <t>N01/4 31.12.2013</t>
  </si>
  <si>
    <t>N02/1 31.12.2013</t>
  </si>
  <si>
    <t>N02/2 31.12.2013</t>
  </si>
  <si>
    <t>2014 წლის სპეცის ხელშეკრულებები</t>
  </si>
  <si>
    <t>2014 წლის  ხელშეკრულებები</t>
  </si>
  <si>
    <t xml:space="preserve">შენიშვნა </t>
  </si>
  <si>
    <r>
      <t>ხელშ მთლიან ღირებულება</t>
    </r>
    <r>
      <rPr>
        <b/>
        <sz val="12"/>
        <color theme="1"/>
        <rFont val="Sylfaen"/>
        <family val="1"/>
      </rPr>
      <t xml:space="preserve"> 57600</t>
    </r>
  </si>
  <si>
    <t>სსიპ ეროვნული არქივი</t>
  </si>
  <si>
    <t>საარქივო მომსახურება</t>
  </si>
  <si>
    <t>შპს ორისი</t>
  </si>
  <si>
    <t>საბუღალტრო პროგრამის შესყიდვა</t>
  </si>
  <si>
    <t>N02/4 09.01.2014</t>
  </si>
  <si>
    <t>დომენური სახელების შეძენა</t>
  </si>
  <si>
    <t>N02/5 10.01.2014</t>
  </si>
  <si>
    <t xml:space="preserve">სსიპ საქართველოს საკანონმდებლო მაცნე </t>
  </si>
  <si>
    <t>საინფორმაციო სისტემით სარგებლობის უფლება</t>
  </si>
  <si>
    <t>N02/6 14.10.2014</t>
  </si>
  <si>
    <t xml:space="preserve">შპს საქართველოს ფოსტა </t>
  </si>
  <si>
    <t>საფოსტო საკურიერო მომსახურეობა</t>
  </si>
  <si>
    <t>N01/5 06.01.2014</t>
  </si>
  <si>
    <t>სს ჰიუნდაი ავტო საქართველო</t>
  </si>
  <si>
    <t>ტექმომსახურება</t>
  </si>
  <si>
    <t>N01/6 15.01.2014</t>
  </si>
  <si>
    <t>შპს თეგეტა მოტორსი</t>
  </si>
  <si>
    <t>N01/7 15.01.2014</t>
  </si>
  <si>
    <t>შპს კია მოტორს ჯორჯია</t>
  </si>
  <si>
    <t>N01/8 15.01.2014</t>
  </si>
  <si>
    <t>ფ. პ. ელგუჯა რაზმაძე</t>
  </si>
  <si>
    <t>კანალიზაციასთან დაკავშირებული სამუშაოები</t>
  </si>
  <si>
    <t>N02/8 16.01.2014</t>
  </si>
  <si>
    <t>შპს აქვა გეო</t>
  </si>
  <si>
    <t>სასმელი წყლითა და დისპენსერით უზრუნველყოფა</t>
  </si>
  <si>
    <t>N02/7 15.01.2014</t>
  </si>
  <si>
    <t>N01/9 24.01.2014</t>
  </si>
  <si>
    <t>ვოიპ მომსახურების</t>
  </si>
  <si>
    <t>შპს ,,სუფთა სამყარო"</t>
  </si>
  <si>
    <t>დასუფტავების</t>
  </si>
  <si>
    <t>N01/10 24.01.2014</t>
  </si>
  <si>
    <t>N02/9 16.01.2014</t>
  </si>
  <si>
    <t>შპს ,,აქვა გეო"</t>
  </si>
  <si>
    <t>საიდენტიფიკაციო კოდი</t>
  </si>
  <si>
    <t>ერთჯერადი ჭიქების</t>
  </si>
  <si>
    <t>სს ,,სადაზღვევო კომპანია ალდაგი"</t>
  </si>
  <si>
    <t>ა/მ დაზღვევა</t>
  </si>
  <si>
    <t>მომწ ორგანიზაციის ს/კ</t>
  </si>
  <si>
    <t>ტენდერის ნომერი N</t>
  </si>
  <si>
    <t>SPA140001029</t>
  </si>
  <si>
    <t>SPA140001022</t>
  </si>
  <si>
    <t>SPA140000962</t>
  </si>
  <si>
    <t>არაა ტენდერი</t>
  </si>
  <si>
    <t>არა ტენდერი</t>
  </si>
  <si>
    <t>N02/10 16.01.2014</t>
  </si>
  <si>
    <t>შპს ,,დი ენდ ჯი"</t>
  </si>
  <si>
    <t>დირექტორის სერთიფიკატების ბეჭდვის</t>
  </si>
  <si>
    <t>ა/ტექმომსახურება</t>
  </si>
  <si>
    <t>N00111</t>
  </si>
  <si>
    <t>N01/32 03.06.2013 წ</t>
  </si>
  <si>
    <t>გამარტივებული შესყიდვა მრავალწლიანი</t>
  </si>
  <si>
    <t>03.06.2016 წ</t>
  </si>
  <si>
    <t>შპს მაგთიკომი</t>
  </si>
  <si>
    <t xml:space="preserve">საჯარო სკოლებისათვის ვირტუალ;ური კერძო ქსელის მოწყობის </t>
  </si>
  <si>
    <t>N28   27.01.2014</t>
  </si>
  <si>
    <t>N19 27.01.14</t>
  </si>
  <si>
    <t>N18  27.01.14</t>
  </si>
  <si>
    <t>N16  27.01.14</t>
  </si>
  <si>
    <t>N12 27.01.14</t>
  </si>
  <si>
    <t>N114</t>
  </si>
  <si>
    <t>N01/11 27.01.2014</t>
  </si>
  <si>
    <t>N01/13 27.01.2014</t>
  </si>
  <si>
    <t>N01/14 27.01.2014</t>
  </si>
  <si>
    <t>სხვა საქონელი და მომსახურება</t>
  </si>
  <si>
    <t>სხვა დანარჩენი საქონელი და მომსახურება</t>
  </si>
  <si>
    <t xml:space="preserve">ტრანსპორტის, ტექნიკისა და იარაღის ექსპლუატაციისა და </t>
  </si>
  <si>
    <t>სხვა დანარჩენი  საქონელი და მომსახურება</t>
  </si>
  <si>
    <t>N01/12 30.01.2014</t>
  </si>
  <si>
    <t>მობილური საკომუნიკაციო მომსახურება</t>
  </si>
  <si>
    <t>N02/11 16.01.2014</t>
  </si>
  <si>
    <t>ი/მ მამუკა ცუცქირიძე</t>
  </si>
  <si>
    <t>ყურსამენი 30 ცალი</t>
  </si>
  <si>
    <t>N54 11.02.14</t>
  </si>
  <si>
    <t xml:space="preserve">   1.2.8  ავტომანქანის ექსპლოატაციის  და მოვლა-შენახვის ხარჯები</t>
  </si>
  <si>
    <t>N43  10.02.14</t>
  </si>
  <si>
    <t>სხვა ხარჯები /სატრანსპორტო საშუელბების დაზღვევის/</t>
  </si>
  <si>
    <t>N45 10.02.2014</t>
  </si>
  <si>
    <t>სხვა საქონელი და მომსახურება /კავშირგაბმულობის ხარჯი/</t>
  </si>
  <si>
    <t>შპს ,,დელტა-კომმი"</t>
  </si>
  <si>
    <t>სხვა საქონელი და მომსახურეობა/კავშირგაბმულობის ხარჯის</t>
  </si>
  <si>
    <t>კონსოლიდირებული ტენდერი</t>
  </si>
  <si>
    <t>სატელეფონო კავშირით მომსახურება ვოიპ მომსახ</t>
  </si>
  <si>
    <t>თიბისი ბანკის საბანკო გარანტია = 1183776 ლარზე ვადა 10.01.2015 წ ჩათვლით</t>
  </si>
  <si>
    <t>N01/15 14.02.2014</t>
  </si>
  <si>
    <t>სს ვისოლ პეტროლიმ ჯორჯია</t>
  </si>
  <si>
    <t>ა/მ რეცხვის ტალონები</t>
  </si>
  <si>
    <t>SPA140003277</t>
  </si>
  <si>
    <t>N03/1 23.12.2013</t>
  </si>
  <si>
    <t>N03/2 10.02.2014</t>
  </si>
  <si>
    <t>სსიპ საგანმანათლებლო დაწესებულების მანდატურის სამსაური</t>
  </si>
  <si>
    <t>საზოგადოებრივი წესრიგის დაცვა</t>
  </si>
  <si>
    <t>შპს ,, კავკასუს ონლაინი"</t>
  </si>
  <si>
    <t>გამარტ შესყიდვა</t>
  </si>
  <si>
    <t>ვტომანქანის ექსპლოატაციის  და მოვლა-შენახვის ხარჯები</t>
  </si>
  <si>
    <t>შპს ,,Geosm"</t>
  </si>
  <si>
    <t>საკანცელარიო</t>
  </si>
  <si>
    <t>N02/12 10.02.14</t>
  </si>
  <si>
    <t>N02/13  14.02.14</t>
  </si>
  <si>
    <t>el.ge</t>
  </si>
  <si>
    <t>N01/16 18.02.2014</t>
  </si>
  <si>
    <t xml:space="preserve">N41 03.02.14 </t>
  </si>
  <si>
    <t>112-ის ხარჯის</t>
  </si>
  <si>
    <t>N51 10.02.14</t>
  </si>
  <si>
    <t>N122</t>
  </si>
  <si>
    <t>N00125</t>
  </si>
  <si>
    <t>N00129</t>
  </si>
  <si>
    <t>N00130</t>
  </si>
  <si>
    <t>N00131</t>
  </si>
  <si>
    <t>N00135</t>
  </si>
  <si>
    <t>N56 11.02.14</t>
  </si>
  <si>
    <t>N00139</t>
  </si>
  <si>
    <t>N60 18.02.14</t>
  </si>
  <si>
    <t>N00145</t>
  </si>
  <si>
    <t>დასრულებულია</t>
  </si>
  <si>
    <t>N65 21..02.14</t>
  </si>
  <si>
    <t>M00251</t>
  </si>
  <si>
    <t>სხვა საქონელი და მომსახურება              32 03 03</t>
  </si>
  <si>
    <t>SPA140003249</t>
  </si>
  <si>
    <t>N02/14 14.03.14</t>
  </si>
  <si>
    <t>შპს ,,სი-ტი-პარკ"</t>
  </si>
  <si>
    <t>N266</t>
  </si>
  <si>
    <t>N00279</t>
  </si>
  <si>
    <t>N00290</t>
  </si>
  <si>
    <t>N00323</t>
  </si>
  <si>
    <t>07.03.014</t>
  </si>
  <si>
    <t>N00280</t>
  </si>
  <si>
    <t>N77 07.03.14</t>
  </si>
  <si>
    <t>N76 07.03.14</t>
  </si>
  <si>
    <t>N00289</t>
  </si>
  <si>
    <t>N78 07.03.14</t>
  </si>
  <si>
    <t>N00288</t>
  </si>
  <si>
    <t>N72 07.03.14</t>
  </si>
  <si>
    <t>N00292 06.03.14</t>
  </si>
  <si>
    <t>N84  14.03.14</t>
  </si>
  <si>
    <t>N00326</t>
  </si>
  <si>
    <t>N70  04.03.14</t>
  </si>
  <si>
    <t>N74  07.03.14</t>
  </si>
  <si>
    <t xml:space="preserve">N80 10.03.14 </t>
  </si>
  <si>
    <t>N00283 10..03.14</t>
  </si>
  <si>
    <t>N00286 10..03.14</t>
  </si>
  <si>
    <t>კაცშირგაბმულოვის ხარჯი  2.2.3.10</t>
  </si>
  <si>
    <t>შპს ,,ჯეოსელი"</t>
  </si>
  <si>
    <t>მობილური სატელეფონო კავშირის შესყიდვა</t>
  </si>
  <si>
    <t>N01/17 14.03.14</t>
  </si>
  <si>
    <t>ავტოსადგომზე პარკრების</t>
  </si>
  <si>
    <t>N00320</t>
  </si>
  <si>
    <t>N86 18.03.14</t>
  </si>
  <si>
    <t>N00332</t>
  </si>
  <si>
    <t>N00336</t>
  </si>
  <si>
    <t>N02/15 18.03.14</t>
  </si>
  <si>
    <t>შპს ,,ბუნება"</t>
  </si>
  <si>
    <t xml:space="preserve">ანჯამების (პეტლების) </t>
  </si>
  <si>
    <t>N02/16  21.03.14</t>
  </si>
  <si>
    <t>შპს ,დი ენდ ჯი"</t>
  </si>
  <si>
    <t>სპეციალური ლოგოაიანი ფურცლების ბეჭდვა</t>
  </si>
  <si>
    <t>N02/17  21.03.14</t>
  </si>
  <si>
    <t>შპს ,,საკანცელარიო საქონელი"</t>
  </si>
  <si>
    <t>ბაჯიკები და ბაჯიკის თოკები</t>
  </si>
  <si>
    <t xml:space="preserve">საწერი კალამი ბურთულიანი </t>
  </si>
  <si>
    <t>ქაღალდის ჩანთა</t>
  </si>
  <si>
    <t>N02/18 21.03.14</t>
  </si>
  <si>
    <t>N02/19 21.03.14</t>
  </si>
  <si>
    <t>მ/ჩაბარების აქტი N და თარიღი</t>
  </si>
  <si>
    <t>N01/6-3-2  24.03.14</t>
  </si>
  <si>
    <t>N01/6-3-3  24.03.14</t>
  </si>
  <si>
    <t>მ/ჩაბარების აქტის თანხა</t>
  </si>
  <si>
    <t>ფ/პ ნინო ხარაბაძე</t>
  </si>
  <si>
    <t>საინფორმაციო-სარეკლამო პროდუქციის შექმნა</t>
  </si>
  <si>
    <t>მომწოდ ორგანიზაც ს/კ /ან პირ N</t>
  </si>
  <si>
    <t>01017021600</t>
  </si>
  <si>
    <t>skool.ge</t>
  </si>
  <si>
    <t>შეთანხმება</t>
  </si>
  <si>
    <t>N00502</t>
  </si>
  <si>
    <t>N89 27.03.14</t>
  </si>
  <si>
    <t>ი/მ ალექსანდრე კვატიძე</t>
  </si>
  <si>
    <t>საკეტები და საკეტის გულები</t>
  </si>
  <si>
    <t>ი/მ ბორის ცირეკიძე</t>
  </si>
  <si>
    <t>ელექტრო ზარი</t>
  </si>
  <si>
    <t>N03/3 10.02.2014</t>
  </si>
  <si>
    <t>N03/4 10.02.2014</t>
  </si>
  <si>
    <t>N88 27.03.14</t>
  </si>
  <si>
    <t>N00500</t>
  </si>
  <si>
    <t>N00501</t>
  </si>
  <si>
    <t>N91 01.04.14</t>
  </si>
  <si>
    <t>N92  01.04.14</t>
  </si>
  <si>
    <t>N82 14.03.14</t>
  </si>
  <si>
    <t>N00518</t>
  </si>
  <si>
    <t>N19 04.04.14</t>
  </si>
  <si>
    <t>N98 04.04.15</t>
  </si>
  <si>
    <t>N00592</t>
  </si>
  <si>
    <t xml:space="preserve">N102  14.04.14 </t>
  </si>
  <si>
    <t>N103  14.04.14</t>
  </si>
  <si>
    <t>N105 14.04.14</t>
  </si>
  <si>
    <t>N00568</t>
  </si>
  <si>
    <t>N00569 04.04.14</t>
  </si>
  <si>
    <t>N591</t>
  </si>
  <si>
    <t>N00600</t>
  </si>
  <si>
    <t>N00283</t>
  </si>
  <si>
    <t>N00604</t>
  </si>
  <si>
    <t>N00605</t>
  </si>
  <si>
    <t>N00612</t>
  </si>
  <si>
    <t>N00613</t>
  </si>
  <si>
    <t>N00615</t>
  </si>
  <si>
    <t>N00611  14.04.14</t>
  </si>
  <si>
    <t>შპს ტელკო-სისტემსი</t>
  </si>
  <si>
    <t>ვოიპ ტელეფონების შესყიდვა</t>
  </si>
  <si>
    <t>N01/18  16.04.14</t>
  </si>
  <si>
    <t>SPA 140007957</t>
  </si>
  <si>
    <t>N107 24.04.14</t>
  </si>
  <si>
    <t>N673</t>
  </si>
  <si>
    <t>N00620</t>
  </si>
  <si>
    <t>N01/19 22.04.14</t>
  </si>
  <si>
    <t>შპს ევრო ოფისი</t>
  </si>
  <si>
    <t>საკანცელარიო საქონელი</t>
  </si>
  <si>
    <t>ელ ტენდერუ</t>
  </si>
  <si>
    <t>SPA 140009325</t>
  </si>
  <si>
    <t>N112 25.04.14</t>
  </si>
  <si>
    <t>N764</t>
  </si>
  <si>
    <t xml:space="preserve">01/19-4  24.04.14 </t>
  </si>
  <si>
    <t>N02/21  24.04.14</t>
  </si>
  <si>
    <t>შპს  ..Light bTime"</t>
  </si>
  <si>
    <t>ნათურები</t>
  </si>
  <si>
    <t>N02/22  24.04.14</t>
  </si>
  <si>
    <t>ფ/პ  ნატო ხაინდრავა</t>
  </si>
  <si>
    <t>სათაჯიმნო მომსახურება</t>
  </si>
  <si>
    <t>N02/20 08.04.14</t>
  </si>
  <si>
    <t>N02/23  28.04.14</t>
  </si>
  <si>
    <t>N02/24 28.04.14</t>
  </si>
  <si>
    <t>ყურსასმენები</t>
  </si>
  <si>
    <t>შპს ,,კომპი"</t>
  </si>
  <si>
    <t>შპს ,,ქეჩერა"</t>
  </si>
  <si>
    <t>ატესტატების და დუბლიკატების ბეჭდვა</t>
  </si>
  <si>
    <t>N01/20 05.05.14 წ</t>
  </si>
  <si>
    <t>SPA 140009750</t>
  </si>
  <si>
    <t xml:space="preserve">N114   29.04.14 </t>
  </si>
  <si>
    <t xml:space="preserve">N00265 </t>
  </si>
  <si>
    <t xml:space="preserve">N00508 </t>
  </si>
  <si>
    <t xml:space="preserve">N773 </t>
  </si>
  <si>
    <t>N116 02.05.14</t>
  </si>
  <si>
    <t>N78</t>
  </si>
  <si>
    <t>N119 05.05.14</t>
  </si>
  <si>
    <t>N00777</t>
  </si>
  <si>
    <t>N121  05.05.14</t>
  </si>
  <si>
    <t>N00783</t>
  </si>
  <si>
    <t>N124  06.05.14</t>
  </si>
  <si>
    <t>N120 05.05.14</t>
  </si>
  <si>
    <t>N00790</t>
  </si>
  <si>
    <t>N00789</t>
  </si>
  <si>
    <t>ჯეოსელი</t>
  </si>
  <si>
    <t xml:space="preserve">N126  07.05.14 </t>
  </si>
  <si>
    <t>N792</t>
  </si>
  <si>
    <t>N98 04.04.16</t>
  </si>
  <si>
    <t>N00794</t>
  </si>
  <si>
    <t>N00795</t>
  </si>
  <si>
    <t>შპს ,,უსაფრთხოება"</t>
  </si>
  <si>
    <t>ცეხლმაქრების გადამუხტვა</t>
  </si>
  <si>
    <t>შპს მატექს ჯორჯია</t>
  </si>
  <si>
    <t>კონდიციონერი Trend 12000 bru</t>
  </si>
  <si>
    <t>N02/25  30.04.14</t>
  </si>
  <si>
    <t xml:space="preserve">N02/26 21.05.14 </t>
  </si>
  <si>
    <t>N133 19..05.15</t>
  </si>
  <si>
    <t>N00802</t>
  </si>
  <si>
    <t>N137 23.05.14</t>
  </si>
  <si>
    <t>N00939</t>
  </si>
  <si>
    <t>N00936</t>
  </si>
  <si>
    <t>N03/5 15.05.2014</t>
  </si>
  <si>
    <t>შპს ,,იუ-ჯი-თი"</t>
  </si>
  <si>
    <t>პორტაბელურტი (ლეპტოპი) კომპიუტერი</t>
  </si>
  <si>
    <t>კონსოლიდ ტენდერი</t>
  </si>
  <si>
    <t>N03/6 28.05.14 წ</t>
  </si>
  <si>
    <t>N03/7 28.05.14 წ</t>
  </si>
  <si>
    <t>შპს ,,ალგორითმი"</t>
  </si>
  <si>
    <t>პერსონალური კომპიუტერები</t>
  </si>
  <si>
    <t>02.06.14</t>
  </si>
  <si>
    <t>N973</t>
  </si>
  <si>
    <t>29.05.14</t>
  </si>
  <si>
    <t>პროჟექტორი 1 ცალი</t>
  </si>
  <si>
    <t>31.12.14</t>
  </si>
  <si>
    <t>შპს  ..Neon"</t>
  </si>
  <si>
    <t>ფანარი 3 ცალი</t>
  </si>
  <si>
    <t>სამეურნეო ხელსაწყოები</t>
  </si>
  <si>
    <t>შპს ,,თ და ს - 2008"</t>
  </si>
  <si>
    <t>შლანგები</t>
  </si>
  <si>
    <t>N02/27  04.06.14</t>
  </si>
  <si>
    <t>N02/28 04.06.14</t>
  </si>
  <si>
    <t>N02/29   04.06.14</t>
  </si>
  <si>
    <t>N02/30   04.06.14</t>
  </si>
  <si>
    <t>N02/31  04.06.14</t>
  </si>
  <si>
    <t>N02/32 04.06.14</t>
  </si>
  <si>
    <t>N02/33 04.06.14</t>
  </si>
  <si>
    <t>შპს ,,სასდა"</t>
  </si>
  <si>
    <t>ონკანები</t>
  </si>
  <si>
    <t>შპს ,,ონოგურისი"</t>
  </si>
  <si>
    <t>10.06.14</t>
  </si>
  <si>
    <t>12.06.14</t>
  </si>
  <si>
    <t>13.06.14</t>
  </si>
  <si>
    <t>06.06.14</t>
  </si>
  <si>
    <t>05.06.14</t>
  </si>
  <si>
    <t>04.06.14</t>
  </si>
  <si>
    <t>N983</t>
  </si>
  <si>
    <t>09.06.14</t>
  </si>
  <si>
    <t>14.05.14</t>
  </si>
  <si>
    <t>N00797</t>
  </si>
  <si>
    <t>N00995</t>
  </si>
  <si>
    <t>N00989</t>
  </si>
  <si>
    <t>07.05.14</t>
  </si>
  <si>
    <t>N01000</t>
  </si>
  <si>
    <t>N143. 06.06.14</t>
  </si>
  <si>
    <t>შპს ჯი-ეს-სი</t>
  </si>
  <si>
    <t>ტურნიკეტი კომპლექტში</t>
  </si>
  <si>
    <t xml:space="preserve">N01/21 13.06.14 </t>
  </si>
  <si>
    <t>20670 (12468)</t>
  </si>
  <si>
    <t>20670 (8202)</t>
  </si>
  <si>
    <t>ელექტრონული ტენდერი</t>
  </si>
  <si>
    <t>31.12.2013</t>
  </si>
  <si>
    <t>N00991</t>
  </si>
  <si>
    <t>შპს ,,ოფის 1"</t>
  </si>
  <si>
    <t>ავეჯი</t>
  </si>
  <si>
    <t xml:space="preserve">N01/22 17.06.14 </t>
  </si>
  <si>
    <t>4699  (2929)</t>
  </si>
  <si>
    <t>SPA 14000144442</t>
  </si>
  <si>
    <t>4699  (1770)</t>
  </si>
  <si>
    <t>N146 10.06.14</t>
  </si>
  <si>
    <t>N1009</t>
  </si>
  <si>
    <t>N153 18.06.15</t>
  </si>
  <si>
    <t>20.06.14</t>
  </si>
  <si>
    <t>N1021</t>
  </si>
  <si>
    <t>ეკონომიკური პოლიტიკის ექსპერტთა ცენტრი</t>
  </si>
  <si>
    <t>ტრენინგი</t>
  </si>
  <si>
    <t>N02/34 20.06.14</t>
  </si>
  <si>
    <t>31.08.14</t>
  </si>
  <si>
    <t>ფ/პ ლერი ბეგდარიშვილი</t>
  </si>
  <si>
    <t>კონდიციონერის შეკეთება</t>
  </si>
  <si>
    <t>N02/35  25.06.14</t>
  </si>
  <si>
    <t>N03/8 23.06.14</t>
  </si>
  <si>
    <t>ავერსი-გეოფარმა</t>
  </si>
  <si>
    <t>მედიკამენტები</t>
  </si>
  <si>
    <t>გამარტელ ტენდერი</t>
  </si>
  <si>
    <t>ტერმომეტრი და წნევის აპარატი</t>
  </si>
  <si>
    <t xml:space="preserve">  </t>
  </si>
  <si>
    <t>N03/9 23.06.15</t>
  </si>
  <si>
    <t>N02/36 25.06.14</t>
  </si>
  <si>
    <t>შპს დასაქმების სააგენტო ეიჩარი</t>
  </si>
  <si>
    <t>განცხადების</t>
  </si>
  <si>
    <t>12.05.14</t>
  </si>
  <si>
    <t>კავკასუს ონლაინი</t>
  </si>
  <si>
    <t>დომენი studentcard.ge</t>
  </si>
  <si>
    <t>31.12.14 w</t>
  </si>
  <si>
    <t>N02/38 25.06.14</t>
  </si>
  <si>
    <t>N02/37 25.06.14</t>
  </si>
  <si>
    <t>შპს ჯობს ჯე</t>
  </si>
  <si>
    <t>N156 01.07.14</t>
  </si>
  <si>
    <t>N123 06.05.14</t>
  </si>
  <si>
    <t>N153 18.06.16</t>
  </si>
  <si>
    <t>01.07.14</t>
  </si>
  <si>
    <t>23.06.14</t>
  </si>
  <si>
    <t>N1023</t>
  </si>
  <si>
    <t>N1126</t>
  </si>
  <si>
    <t>N01132</t>
  </si>
  <si>
    <t xml:space="preserve">N164 02.07.14 </t>
  </si>
  <si>
    <t>02.07.14</t>
  </si>
  <si>
    <t>N1136</t>
  </si>
  <si>
    <t>N168 02.07.14</t>
  </si>
  <si>
    <t>N169 02.07.14</t>
  </si>
  <si>
    <t>03.07.14</t>
  </si>
  <si>
    <t>N1156</t>
  </si>
  <si>
    <t>N1155</t>
  </si>
  <si>
    <t>04.07.14</t>
  </si>
  <si>
    <t>24.06.14</t>
  </si>
  <si>
    <t>27.06.104</t>
  </si>
  <si>
    <t xml:space="preserve">N01/23  30.06.14 </t>
  </si>
  <si>
    <t>შპს მოტორსტარი</t>
  </si>
  <si>
    <t>საბურავები</t>
  </si>
  <si>
    <t xml:space="preserve">N01/24 02.07.14 </t>
  </si>
  <si>
    <t>02/39 07.07.14 w</t>
  </si>
  <si>
    <t>სსიპ ფინანსტა სამინისტროს აკადემია</t>
  </si>
  <si>
    <t>სატრენინგო მომსახურება</t>
  </si>
  <si>
    <t>15.08.14 წ</t>
  </si>
  <si>
    <t>შპს ფავორიტი სტილი</t>
  </si>
  <si>
    <t>პლასტიკუირი ბარათების ბეწდვითი მომსახურება</t>
  </si>
  <si>
    <t>02/40 14.07.14 წ</t>
  </si>
  <si>
    <t>შპს AUTOMANIA</t>
  </si>
  <si>
    <t>ა/მ ქიმიური დასუფთავება</t>
  </si>
  <si>
    <t>02/41 15.07.14</t>
  </si>
  <si>
    <t>02/42  16.07.14</t>
  </si>
  <si>
    <t>შპა ,,გალაქსი"</t>
  </si>
  <si>
    <t>ელ ჩაიდანი</t>
  </si>
  <si>
    <t>18.07.14</t>
  </si>
  <si>
    <t>11.07.14</t>
  </si>
  <si>
    <t>02.07.104</t>
  </si>
  <si>
    <t>N1137</t>
  </si>
  <si>
    <t>14.07.14</t>
  </si>
  <si>
    <t>N1220</t>
  </si>
  <si>
    <t>09.07.14</t>
  </si>
  <si>
    <t>N1176</t>
  </si>
  <si>
    <t>07.07.14</t>
  </si>
  <si>
    <t>N01168</t>
  </si>
  <si>
    <t>N01166</t>
  </si>
  <si>
    <t>07.07.07</t>
  </si>
  <si>
    <t xml:space="preserve">N1176 </t>
  </si>
  <si>
    <t>N1178</t>
  </si>
  <si>
    <t>N180 . 10.07.14</t>
  </si>
  <si>
    <t>16.07.14</t>
  </si>
  <si>
    <t>N1226</t>
  </si>
  <si>
    <t>N1227</t>
  </si>
  <si>
    <t>N1228</t>
  </si>
  <si>
    <t>N1229</t>
  </si>
  <si>
    <t>N182 11.07.14</t>
  </si>
  <si>
    <t>N1208</t>
  </si>
  <si>
    <t>N1215</t>
  </si>
  <si>
    <t>N976</t>
  </si>
  <si>
    <t>N1138</t>
  </si>
  <si>
    <t>N998</t>
  </si>
  <si>
    <t>11.07.104</t>
  </si>
  <si>
    <t>N1210</t>
  </si>
  <si>
    <t>16.06.14</t>
  </si>
  <si>
    <t>N1016</t>
  </si>
  <si>
    <t>N184 11.07.14</t>
  </si>
  <si>
    <t>N1211</t>
  </si>
  <si>
    <t>N1214</t>
  </si>
  <si>
    <t>N1213</t>
  </si>
  <si>
    <t>N987</t>
  </si>
  <si>
    <t>N1218</t>
  </si>
  <si>
    <t>N1004</t>
  </si>
  <si>
    <t>N190 18.07.14</t>
  </si>
  <si>
    <t>N175 09.07.14</t>
  </si>
  <si>
    <t>N1172</t>
  </si>
  <si>
    <t>N173 09.07.14</t>
  </si>
  <si>
    <t>N1160</t>
  </si>
  <si>
    <t>შპს ,,სუპერი"</t>
  </si>
  <si>
    <t>ჭურჭელი</t>
  </si>
  <si>
    <t xml:space="preserve">N02/43 23.07.14 </t>
  </si>
  <si>
    <t>3922120-39221121</t>
  </si>
  <si>
    <t>ფ/პ ნიკოლოზ ჩხიროძე</t>
  </si>
  <si>
    <t>ორისის პროგრამის ტექნიკური უზრუნველყოფა</t>
  </si>
  <si>
    <t>23.07.14</t>
  </si>
  <si>
    <t xml:space="preserve">N02/44 23.07.14 </t>
  </si>
  <si>
    <t>N02/45 25.07.14</t>
  </si>
  <si>
    <t>სსასაჩუქრე ბარათები</t>
  </si>
  <si>
    <t xml:space="preserve">01/25 31.07.14 </t>
  </si>
  <si>
    <t>შპს ,,დეკორი"</t>
  </si>
  <si>
    <t>კონს ტენდერი</t>
  </si>
  <si>
    <t>შპს ,,თეგეტა მოტორსი"</t>
  </si>
  <si>
    <t>საბეჭდი ქაღალდი</t>
  </si>
  <si>
    <t>აკუმლიატორი ვარტა</t>
  </si>
  <si>
    <t>01/26 04.08.14</t>
  </si>
  <si>
    <t xml:space="preserve"> </t>
  </si>
  <si>
    <t>22.07.14</t>
  </si>
  <si>
    <t>N1239</t>
  </si>
  <si>
    <t>03.04.14</t>
  </si>
  <si>
    <t>05.03.14</t>
  </si>
  <si>
    <t>01.05.14</t>
  </si>
  <si>
    <t>21.05.14</t>
  </si>
  <si>
    <t>28.07.14</t>
  </si>
  <si>
    <t>შპს დი ენდ ჯი</t>
  </si>
  <si>
    <t>N02/46  14.08.14</t>
  </si>
  <si>
    <t>30.07.14</t>
  </si>
  <si>
    <t>01.08.14</t>
  </si>
  <si>
    <t>31.07.14</t>
  </si>
  <si>
    <t>14.08.14</t>
  </si>
  <si>
    <t>12.08.14</t>
  </si>
  <si>
    <t>11.08.14</t>
  </si>
  <si>
    <t>24.07.14</t>
  </si>
  <si>
    <t>01/27  12.08.14</t>
  </si>
  <si>
    <t>შპს დელტა-კომმი</t>
  </si>
  <si>
    <t>ქსელის გამანაწილებელი</t>
  </si>
  <si>
    <t>N193  25.07.14</t>
  </si>
  <si>
    <t xml:space="preserve">N208 07.08.14  </t>
  </si>
  <si>
    <t>N1388</t>
  </si>
  <si>
    <t>08.08.14</t>
  </si>
  <si>
    <t>N1421</t>
  </si>
  <si>
    <t>N1380</t>
  </si>
  <si>
    <t>25.07.14</t>
  </si>
  <si>
    <t>N188  . 16.07.14</t>
  </si>
  <si>
    <t>N1236</t>
  </si>
  <si>
    <t>N1235</t>
  </si>
  <si>
    <t xml:space="preserve">N210 08.08.14 </t>
  </si>
  <si>
    <t>N1447</t>
  </si>
  <si>
    <t>ა/ტ მომსახურების</t>
  </si>
  <si>
    <t xml:space="preserve">N 01/29  04.09.14 </t>
  </si>
  <si>
    <t>N 01/30  09.09.15</t>
  </si>
  <si>
    <t>შპს დელტა კომმი</t>
  </si>
  <si>
    <t>კომუტატორის აპარატურა</t>
  </si>
  <si>
    <t>ელ ტენდერი</t>
  </si>
  <si>
    <t>N02/47 12.09.14</t>
  </si>
  <si>
    <t>12/31/2014       (შეწყდა 12.09.14 წ)</t>
  </si>
  <si>
    <t>12.09.14</t>
  </si>
  <si>
    <t>N 01/31  16.09.14</t>
  </si>
  <si>
    <t>შპს კითიეს ელექტრონიქსი</t>
  </si>
  <si>
    <t xml:space="preserve">ელ გენერატ </t>
  </si>
  <si>
    <t>09.09.14</t>
  </si>
  <si>
    <t>16.09.14</t>
  </si>
  <si>
    <t>19.09.14</t>
  </si>
  <si>
    <t>შპს იუ-ჯი-თი</t>
  </si>
  <si>
    <t>ვენტილატორი</t>
  </si>
  <si>
    <t>N 01/32  16.09.14</t>
  </si>
  <si>
    <t>შპს ჯობს გე</t>
  </si>
  <si>
    <t xml:space="preserve">ვაკანსიის განცხადებების განტავსება </t>
  </si>
  <si>
    <t>N02/49   19.09.14</t>
  </si>
  <si>
    <t>სსიპ საქარტველოს ეროვნული არქივი</t>
  </si>
  <si>
    <t>სააქრქივო მომსახურება</t>
  </si>
  <si>
    <t xml:space="preserve">N02/3 31.12.2013                              </t>
  </si>
  <si>
    <t>12/31/2014     შეწყდა თანხის სამოწურვიე გამო  19.09.2014 წ</t>
  </si>
  <si>
    <t>N02/50 01.10.2014</t>
  </si>
  <si>
    <t>შპს ფოტოსამყარო</t>
  </si>
  <si>
    <t>სურათები</t>
  </si>
  <si>
    <t>N03/10 13.10.14</t>
  </si>
  <si>
    <t>,,იუ-ჯი-თი"</t>
  </si>
  <si>
    <t>კომპიუტერი კომპ</t>
  </si>
  <si>
    <t>02.08.14</t>
  </si>
  <si>
    <t>N1415</t>
  </si>
  <si>
    <t>05.09.14</t>
  </si>
  <si>
    <t>N1714</t>
  </si>
  <si>
    <t>N1444</t>
  </si>
  <si>
    <t>N211  08.08.14</t>
  </si>
  <si>
    <t>08.09.14</t>
  </si>
  <si>
    <t>N1720</t>
  </si>
  <si>
    <t>N214 11.08.14</t>
  </si>
  <si>
    <t>N1419</t>
  </si>
  <si>
    <t>90.09.14</t>
  </si>
  <si>
    <t>N1723</t>
  </si>
  <si>
    <t>N1459</t>
  </si>
  <si>
    <t>N1705</t>
  </si>
  <si>
    <t>N1877</t>
  </si>
  <si>
    <t xml:space="preserve">N232 01.09.14 </t>
  </si>
  <si>
    <t>N241   26.09.14</t>
  </si>
  <si>
    <t>30.09.14</t>
  </si>
  <si>
    <t>N1883</t>
  </si>
  <si>
    <t>N247 30.09.14</t>
  </si>
  <si>
    <t>19.08.14</t>
  </si>
  <si>
    <t>N1461</t>
  </si>
  <si>
    <t>26.09.14</t>
  </si>
  <si>
    <t>N1875</t>
  </si>
  <si>
    <t>N1452</t>
  </si>
  <si>
    <t>N1722</t>
  </si>
  <si>
    <t xml:space="preserve">N202 01.08.14 </t>
  </si>
  <si>
    <t>03.09.14</t>
  </si>
  <si>
    <t>N1710</t>
  </si>
  <si>
    <t>N1404</t>
  </si>
  <si>
    <t xml:space="preserve">N199 31.07.14 </t>
  </si>
  <si>
    <t>N1140</t>
  </si>
  <si>
    <t>N1739</t>
  </si>
  <si>
    <t>N1441</t>
  </si>
  <si>
    <t>11.09.14</t>
  </si>
  <si>
    <t>N1443</t>
  </si>
  <si>
    <t>N212 08.08.14</t>
  </si>
  <si>
    <t>N1463</t>
  </si>
  <si>
    <t>N200   19.08.14</t>
  </si>
  <si>
    <t>N1464</t>
  </si>
  <si>
    <t>25.09.14</t>
  </si>
  <si>
    <t>N1872</t>
  </si>
  <si>
    <t>N201 01.08.14</t>
  </si>
  <si>
    <t>N1438</t>
  </si>
  <si>
    <t>N1724</t>
  </si>
  <si>
    <t>06.08.14</t>
  </si>
  <si>
    <t>N1413</t>
  </si>
  <si>
    <t xml:space="preserve">N204 05.08.14 </t>
  </si>
  <si>
    <t>07.08.14</t>
  </si>
  <si>
    <t>N207  07.08.14</t>
  </si>
  <si>
    <t>22.08.14</t>
  </si>
  <si>
    <t>N1467</t>
  </si>
  <si>
    <t xml:space="preserve">N216 18.08.14 </t>
  </si>
  <si>
    <t xml:space="preserve">N237 17.09.14 </t>
  </si>
  <si>
    <t xml:space="preserve">N239 24.09.14 </t>
  </si>
  <si>
    <t>17.09.14</t>
  </si>
  <si>
    <t>N1749</t>
  </si>
  <si>
    <t>24.09.14</t>
  </si>
  <si>
    <t>N1870</t>
  </si>
  <si>
    <t>04.08.14</t>
  </si>
  <si>
    <t>03.09.104</t>
  </si>
  <si>
    <t>27.08.14</t>
  </si>
  <si>
    <t>05.09.104</t>
  </si>
  <si>
    <t>15.09.14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</si>
</sst>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4"/>
      <color theme="1"/>
      <name val="Sylfaen"/>
      <family val="1"/>
    </font>
    <font>
      <b/>
      <sz val="12"/>
      <color theme="1"/>
      <name val="Sylfaen"/>
      <family val="1"/>
    </font>
    <font>
      <sz val="11"/>
      <color theme="1"/>
      <name val="Sylfaen"/>
      <family val="1"/>
    </font>
    <font>
      <sz val="12"/>
      <color theme="1"/>
      <name val="Sylfaen"/>
      <family val="1"/>
    </font>
    <font>
      <sz val="10"/>
      <color theme="1"/>
      <name val="Sylfaen"/>
      <family val="1"/>
    </font>
    <font>
      <sz val="8"/>
      <color theme="1"/>
      <name val="Sylfaen"/>
      <family val="1"/>
    </font>
    <font>
      <b/>
      <sz val="11"/>
      <color rgb="FFFF0000"/>
      <name val="Sylfaen"/>
      <family val="1"/>
    </font>
    <font>
      <sz val="12"/>
      <color rgb="FFFF0000"/>
      <name val="Sylfaen"/>
      <family val="1"/>
    </font>
    <font>
      <sz val="14"/>
      <color theme="1"/>
      <name val="Sylfaen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name val="AcadNusx"/>
    </font>
    <font>
      <sz val="11"/>
      <name val="Sylfaen"/>
      <family val="1"/>
    </font>
    <font>
      <sz val="12"/>
      <name val="AcadNusx"/>
    </font>
    <font>
      <sz val="11"/>
      <color rgb="FFFF0000"/>
      <name val="Sylfaen"/>
      <family val="1"/>
    </font>
    <font>
      <sz val="16"/>
      <color theme="1"/>
      <name val="Sylfaen"/>
      <family val="1"/>
    </font>
    <font>
      <b/>
      <sz val="12"/>
      <name val="Calibri"/>
      <family val="2"/>
    </font>
    <font>
      <sz val="12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96">
    <xf numFmtId="0" fontId="0" fillId="0" borderId="0" xfId="0"/>
    <xf numFmtId="2" fontId="3" fillId="0" borderId="0" xfId="0" applyNumberFormat="1" applyFont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0" fillId="0" borderId="0" xfId="0" applyFill="1" applyBorder="1"/>
    <xf numFmtId="0" fontId="4" fillId="0" borderId="0" xfId="0" applyFont="1" applyFill="1" applyAlignment="1"/>
    <xf numFmtId="0" fontId="4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0" fillId="7" borderId="1" xfId="0" applyFill="1" applyBorder="1" applyAlignment="1">
      <alignment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4" fontId="4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4" fontId="5" fillId="7" borderId="1" xfId="0" applyNumberFormat="1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4" fillId="7" borderId="1" xfId="0" applyFont="1" applyFill="1" applyBorder="1"/>
    <xf numFmtId="14" fontId="5" fillId="7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/>
    </xf>
    <xf numFmtId="14" fontId="5" fillId="8" borderId="1" xfId="0" applyNumberFormat="1" applyFont="1" applyFill="1" applyBorder="1" applyAlignment="1">
      <alignment horizontal="center" vertical="center"/>
    </xf>
    <xf numFmtId="4" fontId="5" fillId="8" borderId="1" xfId="0" applyNumberFormat="1" applyFont="1" applyFill="1" applyBorder="1" applyAlignment="1">
      <alignment horizontal="center" vertical="center"/>
    </xf>
    <xf numFmtId="14" fontId="4" fillId="8" borderId="1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14" fontId="5" fillId="0" borderId="5" xfId="0" applyNumberFormat="1" applyFont="1" applyBorder="1" applyAlignment="1">
      <alignment horizontal="center" vertical="center"/>
    </xf>
    <xf numFmtId="14" fontId="5" fillId="8" borderId="5" xfId="0" applyNumberFormat="1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4" fontId="4" fillId="9" borderId="1" xfId="0" applyNumberFormat="1" applyFont="1" applyFill="1" applyBorder="1" applyAlignment="1">
      <alignment horizontal="center" vertical="center"/>
    </xf>
    <xf numFmtId="14" fontId="5" fillId="9" borderId="1" xfId="0" applyNumberFormat="1" applyFont="1" applyFill="1" applyBorder="1" applyAlignment="1">
      <alignment horizontal="center" vertical="center"/>
    </xf>
    <xf numFmtId="4" fontId="5" fillId="9" borderId="1" xfId="0" applyNumberFormat="1" applyFont="1" applyFill="1" applyBorder="1" applyAlignment="1">
      <alignment horizontal="center" vertical="center"/>
    </xf>
    <xf numFmtId="14" fontId="4" fillId="9" borderId="1" xfId="0" applyNumberFormat="1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vertical="center"/>
    </xf>
    <xf numFmtId="0" fontId="5" fillId="9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4" fontId="4" fillId="6" borderId="5" xfId="0" applyNumberFormat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14" fontId="4" fillId="6" borderId="5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1" fontId="4" fillId="6" borderId="5" xfId="0" applyNumberFormat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4" fontId="4" fillId="10" borderId="1" xfId="0" applyNumberFormat="1" applyFont="1" applyFill="1" applyBorder="1" applyAlignment="1">
      <alignment horizontal="center" vertical="center"/>
    </xf>
    <xf numFmtId="14" fontId="5" fillId="10" borderId="1" xfId="0" applyNumberFormat="1" applyFont="1" applyFill="1" applyBorder="1" applyAlignment="1">
      <alignment horizontal="center" vertical="center"/>
    </xf>
    <xf numFmtId="4" fontId="5" fillId="10" borderId="1" xfId="0" applyNumberFormat="1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0" fontId="0" fillId="8" borderId="1" xfId="0" applyFill="1" applyBorder="1" applyAlignment="1">
      <alignment vertical="center" wrapText="1"/>
    </xf>
    <xf numFmtId="0" fontId="0" fillId="8" borderId="1" xfId="0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/>
    </xf>
    <xf numFmtId="0" fontId="4" fillId="8" borderId="1" xfId="0" applyFont="1" applyFill="1" applyBorder="1"/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/>
    </xf>
    <xf numFmtId="49" fontId="4" fillId="6" borderId="5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vertical="center"/>
    </xf>
    <xf numFmtId="14" fontId="4" fillId="6" borderId="16" xfId="0" applyNumberFormat="1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vertical="center"/>
    </xf>
    <xf numFmtId="0" fontId="6" fillId="6" borderId="1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vertical="center" wrapText="1"/>
    </xf>
    <xf numFmtId="0" fontId="4" fillId="6" borderId="19" xfId="0" applyFont="1" applyFill="1" applyBorder="1" applyAlignment="1">
      <alignment vertical="center"/>
    </xf>
    <xf numFmtId="0" fontId="4" fillId="6" borderId="19" xfId="0" applyFont="1" applyFill="1" applyBorder="1" applyAlignment="1">
      <alignment horizontal="center" vertical="center"/>
    </xf>
    <xf numFmtId="4" fontId="4" fillId="6" borderId="19" xfId="0" applyNumberFormat="1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4" fontId="4" fillId="8" borderId="5" xfId="0" applyNumberFormat="1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14" fontId="4" fillId="8" borderId="5" xfId="0" applyNumberFormat="1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1" fontId="4" fillId="8" borderId="5" xfId="0" applyNumberFormat="1" applyFont="1" applyFill="1" applyBorder="1" applyAlignment="1">
      <alignment horizontal="center" vertical="center"/>
    </xf>
    <xf numFmtId="49" fontId="4" fillId="8" borderId="5" xfId="0" applyNumberFormat="1" applyFont="1" applyFill="1" applyBorder="1" applyAlignment="1">
      <alignment horizontal="center" vertical="center" wrapText="1"/>
    </xf>
    <xf numFmtId="2" fontId="3" fillId="8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0" fillId="5" borderId="1" xfId="0" applyNumberFormat="1" applyFill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0" fillId="5" borderId="9" xfId="0" applyFill="1" applyBorder="1" applyAlignment="1">
      <alignment vertical="center" wrapText="1"/>
    </xf>
    <xf numFmtId="0" fontId="0" fillId="5" borderId="23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4" fontId="0" fillId="5" borderId="9" xfId="0" applyNumberFormat="1" applyFill="1" applyBorder="1" applyAlignment="1">
      <alignment vertical="center"/>
    </xf>
    <xf numFmtId="4" fontId="0" fillId="5" borderId="23" xfId="0" applyNumberFormat="1" applyFill="1" applyBorder="1" applyAlignment="1">
      <alignment vertical="center"/>
    </xf>
    <xf numFmtId="0" fontId="0" fillId="5" borderId="24" xfId="0" applyFill="1" applyBorder="1" applyAlignment="1">
      <alignment vertical="center" wrapText="1"/>
    </xf>
    <xf numFmtId="4" fontId="0" fillId="5" borderId="10" xfId="0" applyNumberFormat="1" applyFill="1" applyBorder="1" applyAlignment="1">
      <alignment vertical="center"/>
    </xf>
    <xf numFmtId="14" fontId="0" fillId="5" borderId="16" xfId="0" applyNumberFormat="1" applyFill="1" applyBorder="1" applyAlignment="1">
      <alignment horizontal="center" vertical="center"/>
    </xf>
    <xf numFmtId="4" fontId="0" fillId="5" borderId="16" xfId="0" applyNumberFormat="1" applyFill="1" applyBorder="1" applyAlignment="1">
      <alignment horizontal="center" vertical="center"/>
    </xf>
    <xf numFmtId="0" fontId="0" fillId="5" borderId="21" xfId="0" applyFill="1" applyBorder="1" applyAlignment="1">
      <alignment vertical="center" wrapText="1"/>
    </xf>
    <xf numFmtId="0" fontId="0" fillId="0" borderId="26" xfId="0" applyFill="1" applyBorder="1" applyAlignment="1">
      <alignment vertical="center" wrapText="1"/>
    </xf>
    <xf numFmtId="4" fontId="0" fillId="0" borderId="9" xfId="0" applyNumberFormat="1" applyFill="1" applyBorder="1" applyAlignment="1">
      <alignment vertical="center"/>
    </xf>
    <xf numFmtId="14" fontId="0" fillId="0" borderId="5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23" xfId="0" applyNumberFormat="1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9" borderId="1" xfId="0" applyFill="1" applyBorder="1" applyAlignment="1">
      <alignment vertical="center" wrapText="1"/>
    </xf>
    <xf numFmtId="0" fontId="0" fillId="9" borderId="1" xfId="0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4" fontId="4" fillId="8" borderId="2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4" fontId="4" fillId="8" borderId="9" xfId="0" applyNumberFormat="1" applyFont="1" applyFill="1" applyBorder="1" applyAlignment="1">
      <alignment horizontal="center" vertical="center"/>
    </xf>
    <xf numFmtId="14" fontId="4" fillId="8" borderId="2" xfId="0" applyNumberFormat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1" fontId="4" fillId="8" borderId="2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14" fontId="4" fillId="0" borderId="16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1" fontId="4" fillId="0" borderId="19" xfId="0" applyNumberFormat="1" applyFont="1" applyFill="1" applyBorder="1" applyAlignment="1">
      <alignment horizontal="center" vertical="center"/>
    </xf>
    <xf numFmtId="0" fontId="4" fillId="0" borderId="19" xfId="0" applyFont="1" applyFill="1" applyBorder="1"/>
    <xf numFmtId="0" fontId="4" fillId="0" borderId="20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4" fontId="3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center" vertical="center" wrapText="1"/>
    </xf>
    <xf numFmtId="49" fontId="5" fillId="8" borderId="5" xfId="0" applyNumberFormat="1" applyFont="1" applyFill="1" applyBorder="1" applyAlignment="1">
      <alignment horizontal="center" vertical="center" wrapText="1"/>
    </xf>
    <xf numFmtId="14" fontId="5" fillId="8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/>
    </xf>
    <xf numFmtId="4" fontId="4" fillId="0" borderId="2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4" fillId="0" borderId="32" xfId="0" applyNumberFormat="1" applyFont="1" applyFill="1" applyBorder="1" applyAlignment="1">
      <alignment horizontal="center" vertical="center"/>
    </xf>
    <xf numFmtId="0" fontId="4" fillId="12" borderId="8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 wrapText="1"/>
    </xf>
    <xf numFmtId="4" fontId="4" fillId="8" borderId="7" xfId="0" applyNumberFormat="1" applyFont="1" applyFill="1" applyBorder="1" applyAlignment="1">
      <alignment horizontal="center" vertical="center"/>
    </xf>
    <xf numFmtId="0" fontId="4" fillId="8" borderId="23" xfId="0" applyFont="1" applyFill="1" applyBorder="1" applyAlignment="1">
      <alignment horizontal="center" vertical="center" wrapText="1"/>
    </xf>
    <xf numFmtId="0" fontId="4" fillId="8" borderId="23" xfId="0" applyFont="1" applyFill="1" applyBorder="1" applyAlignment="1">
      <alignment horizontal="center" vertical="center"/>
    </xf>
    <xf numFmtId="4" fontId="4" fillId="8" borderId="23" xfId="0" applyNumberFormat="1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14" fontId="0" fillId="8" borderId="10" xfId="0" applyNumberForma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49" fontId="5" fillId="8" borderId="9" xfId="0" applyNumberFormat="1" applyFont="1" applyFill="1" applyBorder="1" applyAlignment="1">
      <alignment horizontal="center" vertical="center" wrapText="1"/>
    </xf>
    <xf numFmtId="14" fontId="4" fillId="8" borderId="10" xfId="0" applyNumberFormat="1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1" fontId="4" fillId="8" borderId="9" xfId="0" applyNumberFormat="1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vertical="center"/>
    </xf>
    <xf numFmtId="0" fontId="4" fillId="8" borderId="27" xfId="0" applyFont="1" applyFill="1" applyBorder="1" applyAlignment="1">
      <alignment vertical="center"/>
    </xf>
    <xf numFmtId="14" fontId="0" fillId="8" borderId="1" xfId="0" applyNumberForma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14" fontId="16" fillId="0" borderId="1" xfId="2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16" fontId="4" fillId="6" borderId="1" xfId="0" applyNumberFormat="1" applyFont="1" applyFill="1" applyBorder="1" applyAlignment="1">
      <alignment horizontal="center" vertical="center" wrapText="1"/>
    </xf>
    <xf numFmtId="14" fontId="15" fillId="6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6" borderId="5" xfId="0" applyFont="1" applyFill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4" fontId="5" fillId="6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/>
    </xf>
    <xf numFmtId="0" fontId="5" fillId="6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4" fontId="4" fillId="8" borderId="5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4" fontId="0" fillId="0" borderId="5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6" borderId="9" xfId="0" applyNumberFormat="1" applyFont="1" applyFill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center" vertical="center"/>
    </xf>
    <xf numFmtId="4" fontId="4" fillId="6" borderId="5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19" fillId="0" borderId="1" xfId="0" applyNumberFormat="1" applyFont="1" applyFill="1" applyBorder="1" applyAlignment="1">
      <alignment vertical="top" wrapText="1"/>
    </xf>
    <xf numFmtId="4" fontId="4" fillId="0" borderId="5" xfId="0" applyNumberFormat="1" applyFont="1" applyBorder="1" applyAlignment="1">
      <alignment vertical="center"/>
    </xf>
    <xf numFmtId="14" fontId="20" fillId="0" borderId="1" xfId="0" applyNumberFormat="1" applyFont="1" applyFill="1" applyBorder="1" applyAlignment="1">
      <alignment horizontal="center" vertical="top" wrapText="1" readingOrder="1"/>
    </xf>
    <xf numFmtId="14" fontId="20" fillId="0" borderId="35" xfId="0" applyNumberFormat="1" applyFont="1" applyFill="1" applyBorder="1" applyAlignment="1">
      <alignment horizontal="center" vertical="top" wrapText="1" readingOrder="1"/>
    </xf>
    <xf numFmtId="14" fontId="20" fillId="0" borderId="33" xfId="0" applyNumberFormat="1" applyFont="1" applyFill="1" applyBorder="1" applyAlignment="1">
      <alignment horizontal="center" vertical="top" wrapText="1" readingOrder="1"/>
    </xf>
    <xf numFmtId="0" fontId="20" fillId="0" borderId="4" xfId="0" applyNumberFormat="1" applyFont="1" applyFill="1" applyBorder="1" applyAlignment="1">
      <alignment horizontal="center" vertical="top" wrapText="1" readingOrder="1"/>
    </xf>
    <xf numFmtId="164" fontId="20" fillId="0" borderId="1" xfId="0" applyNumberFormat="1" applyFont="1" applyFill="1" applyBorder="1" applyAlignment="1">
      <alignment horizontal="center" vertical="top" wrapText="1" readingOrder="1"/>
    </xf>
    <xf numFmtId="0" fontId="20" fillId="0" borderId="36" xfId="0" applyNumberFormat="1" applyFont="1" applyFill="1" applyBorder="1" applyAlignment="1">
      <alignment horizontal="center" vertical="top" wrapText="1" readingOrder="1"/>
    </xf>
    <xf numFmtId="0" fontId="20" fillId="0" borderId="34" xfId="0" applyNumberFormat="1" applyFont="1" applyFill="1" applyBorder="1" applyAlignment="1">
      <alignment horizontal="center" vertical="top" wrapText="1" readingOrder="1"/>
    </xf>
    <xf numFmtId="4" fontId="19" fillId="0" borderId="1" xfId="0" applyNumberFormat="1" applyFont="1" applyFill="1" applyBorder="1" applyAlignment="1">
      <alignment horizontal="center" vertical="top" wrapText="1"/>
    </xf>
    <xf numFmtId="4" fontId="0" fillId="5" borderId="2" xfId="0" applyNumberFormat="1" applyFill="1" applyBorder="1" applyAlignment="1">
      <alignment horizontal="center" vertical="center"/>
    </xf>
    <xf numFmtId="14" fontId="16" fillId="6" borderId="1" xfId="2" applyNumberFormat="1" applyFont="1" applyFill="1" applyBorder="1" applyAlignment="1">
      <alignment horizontal="center" vertical="center" wrapText="1"/>
    </xf>
    <xf numFmtId="0" fontId="4" fillId="6" borderId="1" xfId="0" applyFont="1" applyFill="1" applyBorder="1"/>
    <xf numFmtId="0" fontId="5" fillId="8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4" fontId="4" fillId="6" borderId="16" xfId="0" applyNumberFormat="1" applyFont="1" applyFill="1" applyBorder="1" applyAlignment="1">
      <alignment horizontal="center" vertical="center"/>
    </xf>
    <xf numFmtId="4" fontId="4" fillId="6" borderId="9" xfId="0" applyNumberFormat="1" applyFont="1" applyFill="1" applyBorder="1" applyAlignment="1">
      <alignment horizontal="center" vertical="center"/>
    </xf>
    <xf numFmtId="4" fontId="4" fillId="6" borderId="19" xfId="0" applyNumberFormat="1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 wrapText="1"/>
    </xf>
    <xf numFmtId="0" fontId="4" fillId="14" borderId="5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4" fontId="4" fillId="6" borderId="10" xfId="0" applyNumberFormat="1" applyFont="1" applyFill="1" applyBorder="1" applyAlignment="1">
      <alignment horizontal="center" vertical="center"/>
    </xf>
    <xf numFmtId="4" fontId="4" fillId="6" borderId="23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4" fillId="6" borderId="10" xfId="0" applyNumberFormat="1" applyFont="1" applyFill="1" applyBorder="1" applyAlignment="1">
      <alignment horizontal="center" vertical="center"/>
    </xf>
    <xf numFmtId="14" fontId="4" fillId="6" borderId="9" xfId="0" applyNumberFormat="1" applyFont="1" applyFill="1" applyBorder="1" applyAlignment="1">
      <alignment horizontal="center" vertical="center"/>
    </xf>
    <xf numFmtId="14" fontId="4" fillId="6" borderId="23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" fontId="4" fillId="6" borderId="10" xfId="0" applyNumberFormat="1" applyFont="1" applyFill="1" applyBorder="1" applyAlignment="1">
      <alignment horizontal="center" vertical="center"/>
    </xf>
    <xf numFmtId="1" fontId="4" fillId="6" borderId="9" xfId="0" applyNumberFormat="1" applyFont="1" applyFill="1" applyBorder="1" applyAlignment="1">
      <alignment horizontal="center" vertical="center"/>
    </xf>
    <xf numFmtId="1" fontId="4" fillId="6" borderId="23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4" fontId="4" fillId="8" borderId="2" xfId="0" applyNumberFormat="1" applyFont="1" applyFill="1" applyBorder="1" applyAlignment="1">
      <alignment horizontal="center" vertical="center"/>
    </xf>
    <xf numFmtId="4" fontId="4" fillId="8" borderId="9" xfId="0" applyNumberFormat="1" applyFont="1" applyFill="1" applyBorder="1" applyAlignment="1">
      <alignment horizontal="center" vertical="center"/>
    </xf>
    <xf numFmtId="4" fontId="4" fillId="8" borderId="5" xfId="0" applyNumberFormat="1" applyFont="1" applyFill="1" applyBorder="1" applyAlignment="1">
      <alignment horizontal="center" vertical="center"/>
    </xf>
    <xf numFmtId="14" fontId="4" fillId="8" borderId="2" xfId="0" applyNumberFormat="1" applyFont="1" applyFill="1" applyBorder="1" applyAlignment="1">
      <alignment horizontal="center" vertical="center"/>
    </xf>
    <xf numFmtId="14" fontId="4" fillId="8" borderId="9" xfId="0" applyNumberFormat="1" applyFont="1" applyFill="1" applyBorder="1" applyAlignment="1">
      <alignment horizontal="center" vertical="center"/>
    </xf>
    <xf numFmtId="14" fontId="4" fillId="8" borderId="5" xfId="0" applyNumberFormat="1" applyFont="1" applyFill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center" vertical="center"/>
    </xf>
    <xf numFmtId="4" fontId="4" fillId="6" borderId="5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9" fontId="4" fillId="8" borderId="9" xfId="0" applyNumberFormat="1" applyFont="1" applyFill="1" applyBorder="1" applyAlignment="1">
      <alignment horizontal="center" vertical="center" wrapText="1"/>
    </xf>
    <xf numFmtId="49" fontId="4" fillId="8" borderId="5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14" fontId="4" fillId="6" borderId="5" xfId="0" applyNumberFormat="1" applyFont="1" applyFill="1" applyBorder="1" applyAlignment="1">
      <alignment horizontal="center" vertical="center"/>
    </xf>
    <xf numFmtId="1" fontId="4" fillId="6" borderId="2" xfId="0" applyNumberFormat="1" applyFont="1" applyFill="1" applyBorder="1" applyAlignment="1">
      <alignment horizontal="center" vertical="center"/>
    </xf>
    <xf numFmtId="1" fontId="4" fillId="6" borderId="5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1" fontId="4" fillId="8" borderId="2" xfId="0" applyNumberFormat="1" applyFont="1" applyFill="1" applyBorder="1" applyAlignment="1">
      <alignment horizontal="center" vertical="center"/>
    </xf>
    <xf numFmtId="1" fontId="4" fillId="8" borderId="9" xfId="0" applyNumberFormat="1" applyFont="1" applyFill="1" applyBorder="1" applyAlignment="1">
      <alignment horizontal="center" vertical="center"/>
    </xf>
    <xf numFmtId="1" fontId="4" fillId="8" borderId="5" xfId="0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2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14" borderId="10" xfId="0" applyFont="1" applyFill="1" applyBorder="1" applyAlignment="1">
      <alignment horizontal="center" vertical="center" wrapText="1"/>
    </xf>
    <xf numFmtId="0" fontId="4" fillId="14" borderId="23" xfId="0" applyFont="1" applyFill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4" fontId="11" fillId="5" borderId="30" xfId="0" applyNumberFormat="1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center" vertical="center"/>
    </xf>
    <xf numFmtId="4" fontId="11" fillId="5" borderId="2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0" fillId="5" borderId="16" xfId="0" applyNumberFormat="1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/>
    </xf>
    <xf numFmtId="4" fontId="4" fillId="8" borderId="10" xfId="0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14" borderId="29" xfId="0" applyFill="1" applyBorder="1" applyAlignment="1">
      <alignment horizontal="center" vertical="center" wrapText="1"/>
    </xf>
    <xf numFmtId="0" fontId="0" fillId="14" borderId="0" xfId="0" applyFill="1" applyBorder="1" applyAlignment="1">
      <alignment horizontal="center" vertical="center" wrapText="1"/>
    </xf>
    <xf numFmtId="0" fontId="0" fillId="14" borderId="11" xfId="0" applyFill="1" applyBorder="1" applyAlignment="1">
      <alignment horizontal="center" vertical="center" wrapText="1"/>
    </xf>
    <xf numFmtId="0" fontId="0" fillId="14" borderId="9" xfId="0" applyFill="1" applyBorder="1" applyAlignment="1">
      <alignment horizontal="center" vertical="center" wrapText="1"/>
    </xf>
    <xf numFmtId="0" fontId="0" fillId="14" borderId="23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/>
    </xf>
    <xf numFmtId="4" fontId="0" fillId="5" borderId="2" xfId="0" applyNumberForma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3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" fontId="4" fillId="14" borderId="2" xfId="0" applyNumberFormat="1" applyFont="1" applyFill="1" applyBorder="1" applyAlignment="1">
      <alignment horizontal="center" vertical="center" wrapText="1"/>
    </xf>
    <xf numFmtId="16" fontId="4" fillId="14" borderId="9" xfId="0" applyNumberFormat="1" applyFont="1" applyFill="1" applyBorder="1" applyAlignment="1">
      <alignment horizontal="center" vertical="center" wrapText="1"/>
    </xf>
    <xf numFmtId="16" fontId="4" fillId="14" borderId="5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4" fontId="5" fillId="10" borderId="2" xfId="0" applyNumberFormat="1" applyFont="1" applyFill="1" applyBorder="1" applyAlignment="1">
      <alignment horizontal="center" vertical="center"/>
    </xf>
    <xf numFmtId="4" fontId="5" fillId="10" borderId="9" xfId="0" applyNumberFormat="1" applyFont="1" applyFill="1" applyBorder="1" applyAlignment="1">
      <alignment horizontal="center" vertical="center"/>
    </xf>
    <xf numFmtId="4" fontId="5" fillId="10" borderId="5" xfId="0" applyNumberFormat="1" applyFont="1" applyFill="1" applyBorder="1" applyAlignment="1">
      <alignment horizontal="center" vertical="center"/>
    </xf>
    <xf numFmtId="14" fontId="4" fillId="10" borderId="2" xfId="0" applyNumberFormat="1" applyFont="1" applyFill="1" applyBorder="1" applyAlignment="1">
      <alignment horizontal="center" vertical="center" wrapText="1"/>
    </xf>
    <xf numFmtId="14" fontId="4" fillId="10" borderId="9" xfId="0" applyNumberFormat="1" applyFont="1" applyFill="1" applyBorder="1" applyAlignment="1">
      <alignment horizontal="center" vertical="center" wrapText="1"/>
    </xf>
    <xf numFmtId="14" fontId="4" fillId="10" borderId="5" xfId="0" applyNumberFormat="1" applyFont="1" applyFill="1" applyBorder="1" applyAlignment="1">
      <alignment horizontal="center" vertical="center" wrapText="1"/>
    </xf>
    <xf numFmtId="1" fontId="4" fillId="10" borderId="2" xfId="0" applyNumberFormat="1" applyFont="1" applyFill="1" applyBorder="1" applyAlignment="1">
      <alignment horizontal="center" vertical="center"/>
    </xf>
    <xf numFmtId="1" fontId="4" fillId="10" borderId="9" xfId="0" applyNumberFormat="1" applyFont="1" applyFill="1" applyBorder="1" applyAlignment="1">
      <alignment horizontal="center" vertical="center"/>
    </xf>
    <xf numFmtId="1" fontId="4" fillId="10" borderId="5" xfId="0" applyNumberFormat="1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4" fontId="5" fillId="6" borderId="2" xfId="0" applyNumberFormat="1" applyFont="1" applyFill="1" applyBorder="1" applyAlignment="1">
      <alignment horizontal="center" vertical="center"/>
    </xf>
    <xf numFmtId="4" fontId="5" fillId="6" borderId="9" xfId="0" applyNumberFormat="1" applyFont="1" applyFill="1" applyBorder="1" applyAlignment="1">
      <alignment horizontal="center" vertical="center"/>
    </xf>
    <xf numFmtId="4" fontId="5" fillId="6" borderId="5" xfId="0" applyNumberFormat="1" applyFont="1" applyFill="1" applyBorder="1" applyAlignment="1">
      <alignment horizontal="center" vertical="center"/>
    </xf>
    <xf numFmtId="14" fontId="17" fillId="6" borderId="2" xfId="0" applyNumberFormat="1" applyFont="1" applyFill="1" applyBorder="1" applyAlignment="1">
      <alignment horizontal="center" vertical="center" wrapText="1"/>
    </xf>
    <xf numFmtId="14" fontId="17" fillId="6" borderId="9" xfId="0" applyNumberFormat="1" applyFont="1" applyFill="1" applyBorder="1" applyAlignment="1">
      <alignment horizontal="center" vertical="center" wrapText="1"/>
    </xf>
    <xf numFmtId="14" fontId="17" fillId="6" borderId="5" xfId="0" applyNumberFormat="1" applyFont="1" applyFill="1" applyBorder="1" applyAlignment="1">
      <alignment horizontal="center" vertical="center" wrapText="1"/>
    </xf>
    <xf numFmtId="4" fontId="5" fillId="8" borderId="2" xfId="0" applyNumberFormat="1" applyFont="1" applyFill="1" applyBorder="1" applyAlignment="1">
      <alignment horizontal="center" vertical="center"/>
    </xf>
    <xf numFmtId="4" fontId="5" fillId="8" borderId="5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2" fontId="3" fillId="8" borderId="2" xfId="0" applyNumberFormat="1" applyFont="1" applyFill="1" applyBorder="1" applyAlignment="1">
      <alignment horizontal="center" vertical="center"/>
    </xf>
    <xf numFmtId="2" fontId="3" fillId="8" borderId="9" xfId="0" applyNumberFormat="1" applyFont="1" applyFill="1" applyBorder="1" applyAlignment="1">
      <alignment horizontal="center" vertical="center"/>
    </xf>
    <xf numFmtId="2" fontId="3" fillId="8" borderId="5" xfId="0" applyNumberFormat="1" applyFont="1" applyFill="1" applyBorder="1" applyAlignment="1">
      <alignment horizontal="center" vertical="center"/>
    </xf>
    <xf numFmtId="4" fontId="5" fillId="8" borderId="9" xfId="0" applyNumberFormat="1" applyFont="1" applyFill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FORMEBI" xfId="2"/>
  </cellStyles>
  <dxfs count="0"/>
  <tableStyles count="0" defaultTableStyle="TableStyleMedium2" defaultPivotStyle="PivotStyleLight16"/>
  <colors>
    <mruColors>
      <color rgb="FF66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2"/>
  <sheetViews>
    <sheetView tabSelected="1" zoomScale="80" zoomScaleNormal="80" workbookViewId="0">
      <pane ySplit="1" topLeftCell="A33" activePane="bottomLeft" state="frozen"/>
      <selection pane="bottomLeft" activeCell="J264" sqref="J264:J271"/>
    </sheetView>
  </sheetViews>
  <sheetFormatPr defaultRowHeight="15" x14ac:dyDescent="0.25"/>
  <cols>
    <col min="1" max="1" width="4.5703125" style="16" customWidth="1"/>
    <col min="2" max="2" width="21.5703125" style="16" customWidth="1"/>
    <col min="3" max="4" width="18.28515625" style="26" customWidth="1"/>
    <col min="5" max="5" width="18.85546875" style="16" customWidth="1"/>
    <col min="6" max="6" width="12.28515625" style="26" customWidth="1"/>
    <col min="7" max="7" width="20.7109375" style="23" customWidth="1"/>
    <col min="8" max="8" width="9.7109375" style="16" customWidth="1"/>
    <col min="9" max="9" width="12.140625" style="16" customWidth="1"/>
    <col min="10" max="10" width="33.7109375" style="23" customWidth="1"/>
    <col min="11" max="11" width="16.140625" style="16" customWidth="1"/>
    <col min="12" max="12" width="10.85546875" style="16" customWidth="1"/>
    <col min="13" max="13" width="21.7109375" style="23" customWidth="1"/>
    <col min="14" max="14" width="58" style="23" customWidth="1"/>
    <col min="15" max="16" width="14.7109375" style="326" customWidth="1"/>
    <col min="17" max="17" width="12.28515625" style="16" customWidth="1"/>
    <col min="18" max="18" width="14.85546875" style="17" customWidth="1"/>
    <col min="19" max="19" width="16.140625" style="30" customWidth="1"/>
    <col min="20" max="20" width="18.28515625" style="2" customWidth="1"/>
    <col min="21" max="21" width="14.140625" style="16" customWidth="1"/>
    <col min="22" max="24" width="9.140625" style="70"/>
    <col min="25" max="16384" width="9.140625" style="2"/>
  </cols>
  <sheetData>
    <row r="1" spans="1:24" s="9" customFormat="1" ht="99" customHeight="1" x14ac:dyDescent="0.25">
      <c r="A1" s="6" t="s">
        <v>0</v>
      </c>
      <c r="B1" s="7" t="s">
        <v>1</v>
      </c>
      <c r="C1" s="7" t="s">
        <v>2</v>
      </c>
      <c r="D1" s="7" t="s">
        <v>72</v>
      </c>
      <c r="E1" s="7" t="s">
        <v>3</v>
      </c>
      <c r="F1" s="7" t="s">
        <v>4</v>
      </c>
      <c r="G1" s="21" t="s">
        <v>5</v>
      </c>
      <c r="H1" s="7" t="s">
        <v>6</v>
      </c>
      <c r="I1" s="7" t="s">
        <v>7</v>
      </c>
      <c r="J1" s="21" t="s">
        <v>8</v>
      </c>
      <c r="K1" s="7" t="s">
        <v>9</v>
      </c>
      <c r="L1" s="7" t="s">
        <v>10</v>
      </c>
      <c r="M1" s="21" t="s">
        <v>14</v>
      </c>
      <c r="N1" s="21" t="s">
        <v>11</v>
      </c>
      <c r="O1" s="313" t="s">
        <v>197</v>
      </c>
      <c r="P1" s="313" t="s">
        <v>200</v>
      </c>
      <c r="Q1" s="7" t="s">
        <v>12</v>
      </c>
      <c r="R1" s="8" t="s">
        <v>16</v>
      </c>
      <c r="S1" s="28" t="s">
        <v>13</v>
      </c>
      <c r="T1" s="36" t="s">
        <v>73</v>
      </c>
      <c r="U1" s="7" t="s">
        <v>15</v>
      </c>
      <c r="V1" s="67"/>
      <c r="W1" s="67"/>
      <c r="X1" s="67"/>
    </row>
    <row r="2" spans="1:24" s="13" customFormat="1" ht="18" customHeight="1" x14ac:dyDescent="0.25">
      <c r="A2" s="382">
        <v>1</v>
      </c>
      <c r="B2" s="379" t="s">
        <v>99</v>
      </c>
      <c r="C2" s="379" t="s">
        <v>19</v>
      </c>
      <c r="D2" s="379">
        <v>211350928</v>
      </c>
      <c r="E2" s="382" t="s">
        <v>18</v>
      </c>
      <c r="F2" s="444" t="s">
        <v>20</v>
      </c>
      <c r="G2" s="432">
        <v>38400</v>
      </c>
      <c r="H2" s="426" t="s">
        <v>93</v>
      </c>
      <c r="I2" s="429">
        <v>14400</v>
      </c>
      <c r="J2" s="432"/>
      <c r="K2" s="88">
        <v>41673</v>
      </c>
      <c r="L2" s="284" t="s">
        <v>94</v>
      </c>
      <c r="M2" s="85">
        <v>4800</v>
      </c>
      <c r="N2" s="432">
        <f>I2-M2-M3-M4</f>
        <v>0</v>
      </c>
      <c r="O2" s="227"/>
      <c r="P2" s="227"/>
      <c r="Q2" s="435">
        <v>42004</v>
      </c>
      <c r="R2" s="285"/>
      <c r="S2" s="452">
        <v>79713000</v>
      </c>
      <c r="T2" s="429" t="s">
        <v>77</v>
      </c>
      <c r="U2" s="426" t="s">
        <v>34</v>
      </c>
      <c r="V2" s="68"/>
      <c r="W2" s="68"/>
      <c r="X2" s="68"/>
    </row>
    <row r="3" spans="1:24" s="13" customFormat="1" ht="18" customHeight="1" x14ac:dyDescent="0.25">
      <c r="A3" s="383"/>
      <c r="B3" s="380"/>
      <c r="C3" s="380"/>
      <c r="D3" s="380"/>
      <c r="E3" s="383"/>
      <c r="F3" s="445"/>
      <c r="G3" s="433"/>
      <c r="H3" s="427"/>
      <c r="I3" s="430"/>
      <c r="J3" s="433"/>
      <c r="K3" s="88">
        <v>41703</v>
      </c>
      <c r="L3" s="284" t="s">
        <v>155</v>
      </c>
      <c r="M3" s="85">
        <v>4800</v>
      </c>
      <c r="N3" s="433"/>
      <c r="O3" s="229"/>
      <c r="P3" s="229"/>
      <c r="Q3" s="436"/>
      <c r="R3" s="285"/>
      <c r="S3" s="453"/>
      <c r="T3" s="430"/>
      <c r="U3" s="427"/>
      <c r="V3" s="68"/>
      <c r="W3" s="68"/>
      <c r="X3" s="68"/>
    </row>
    <row r="4" spans="1:24" s="13" customFormat="1" ht="18" customHeight="1" x14ac:dyDescent="0.25">
      <c r="A4" s="383"/>
      <c r="B4" s="380"/>
      <c r="C4" s="380"/>
      <c r="D4" s="380"/>
      <c r="E4" s="383"/>
      <c r="F4" s="445"/>
      <c r="G4" s="433"/>
      <c r="H4" s="428"/>
      <c r="I4" s="431"/>
      <c r="J4" s="433"/>
      <c r="K4" s="88">
        <v>41733</v>
      </c>
      <c r="L4" s="284" t="s">
        <v>230</v>
      </c>
      <c r="M4" s="85">
        <v>4800</v>
      </c>
      <c r="N4" s="434"/>
      <c r="O4" s="229"/>
      <c r="P4" s="229"/>
      <c r="Q4" s="436"/>
      <c r="R4" s="285"/>
      <c r="S4" s="453"/>
      <c r="T4" s="430"/>
      <c r="U4" s="427"/>
      <c r="V4" s="68"/>
      <c r="W4" s="68"/>
      <c r="X4" s="68"/>
    </row>
    <row r="5" spans="1:24" s="13" customFormat="1" ht="18" customHeight="1" x14ac:dyDescent="0.25">
      <c r="A5" s="383"/>
      <c r="B5" s="380"/>
      <c r="C5" s="380"/>
      <c r="D5" s="380"/>
      <c r="E5" s="383"/>
      <c r="F5" s="445"/>
      <c r="G5" s="433"/>
      <c r="H5" s="426" t="s">
        <v>273</v>
      </c>
      <c r="I5" s="429">
        <v>14400</v>
      </c>
      <c r="J5" s="433"/>
      <c r="K5" s="88">
        <v>41761</v>
      </c>
      <c r="L5" s="284" t="s">
        <v>274</v>
      </c>
      <c r="M5" s="85">
        <v>4800</v>
      </c>
      <c r="N5" s="432">
        <f>I5-M5-M6-M7</f>
        <v>0</v>
      </c>
      <c r="O5" s="229"/>
      <c r="P5" s="229"/>
      <c r="Q5" s="436"/>
      <c r="R5" s="285"/>
      <c r="S5" s="453"/>
      <c r="T5" s="430"/>
      <c r="U5" s="427"/>
      <c r="V5" s="68"/>
      <c r="W5" s="68"/>
      <c r="X5" s="68"/>
    </row>
    <row r="6" spans="1:24" s="13" customFormat="1" ht="18" customHeight="1" x14ac:dyDescent="0.25">
      <c r="A6" s="383"/>
      <c r="B6" s="380"/>
      <c r="C6" s="380"/>
      <c r="D6" s="380"/>
      <c r="E6" s="383"/>
      <c r="F6" s="445"/>
      <c r="G6" s="433"/>
      <c r="H6" s="427"/>
      <c r="I6" s="430"/>
      <c r="J6" s="433"/>
      <c r="K6" s="88" t="s">
        <v>333</v>
      </c>
      <c r="L6" s="284" t="s">
        <v>334</v>
      </c>
      <c r="M6" s="85">
        <v>4800</v>
      </c>
      <c r="N6" s="433"/>
      <c r="O6" s="229"/>
      <c r="P6" s="229"/>
      <c r="Q6" s="436"/>
      <c r="R6" s="285"/>
      <c r="S6" s="453"/>
      <c r="T6" s="430"/>
      <c r="U6" s="427"/>
      <c r="V6" s="68"/>
      <c r="W6" s="68"/>
      <c r="X6" s="68"/>
    </row>
    <row r="7" spans="1:24" s="13" customFormat="1" ht="18" customHeight="1" x14ac:dyDescent="0.25">
      <c r="A7" s="383"/>
      <c r="B7" s="380"/>
      <c r="C7" s="380"/>
      <c r="D7" s="380"/>
      <c r="E7" s="383"/>
      <c r="F7" s="445"/>
      <c r="G7" s="433"/>
      <c r="H7" s="428"/>
      <c r="I7" s="431"/>
      <c r="J7" s="433"/>
      <c r="K7" s="88" t="s">
        <v>424</v>
      </c>
      <c r="L7" s="284" t="s">
        <v>425</v>
      </c>
      <c r="M7" s="85">
        <v>4800</v>
      </c>
      <c r="N7" s="434"/>
      <c r="O7" s="229"/>
      <c r="P7" s="229"/>
      <c r="Q7" s="436"/>
      <c r="R7" s="285"/>
      <c r="S7" s="453"/>
      <c r="T7" s="430"/>
      <c r="U7" s="427"/>
      <c r="V7" s="68"/>
      <c r="W7" s="68"/>
      <c r="X7" s="68"/>
    </row>
    <row r="8" spans="1:24" s="13" customFormat="1" ht="18" customHeight="1" x14ac:dyDescent="0.25">
      <c r="A8" s="383"/>
      <c r="B8" s="380"/>
      <c r="C8" s="380"/>
      <c r="D8" s="380"/>
      <c r="E8" s="383"/>
      <c r="F8" s="445"/>
      <c r="G8" s="433"/>
      <c r="H8" s="429">
        <v>199</v>
      </c>
      <c r="I8" s="429">
        <f>4800*2</f>
        <v>9600</v>
      </c>
      <c r="J8" s="433"/>
      <c r="K8" s="88" t="s">
        <v>544</v>
      </c>
      <c r="L8" s="284" t="s">
        <v>545</v>
      </c>
      <c r="M8" s="85">
        <v>4800</v>
      </c>
      <c r="N8" s="432">
        <f>I8-M8-M9</f>
        <v>0</v>
      </c>
      <c r="O8" s="229"/>
      <c r="P8" s="229"/>
      <c r="Q8" s="436"/>
      <c r="R8" s="285"/>
      <c r="S8" s="453"/>
      <c r="T8" s="430"/>
      <c r="U8" s="427"/>
      <c r="V8" s="68"/>
      <c r="W8" s="68"/>
      <c r="X8" s="68"/>
    </row>
    <row r="9" spans="1:24" s="13" customFormat="1" ht="18" customHeight="1" x14ac:dyDescent="0.25">
      <c r="A9" s="383"/>
      <c r="B9" s="380"/>
      <c r="C9" s="380"/>
      <c r="D9" s="380"/>
      <c r="E9" s="383"/>
      <c r="F9" s="445"/>
      <c r="G9" s="433"/>
      <c r="H9" s="430"/>
      <c r="I9" s="430"/>
      <c r="J9" s="433"/>
      <c r="K9" s="88" t="s">
        <v>546</v>
      </c>
      <c r="L9" s="284" t="s">
        <v>547</v>
      </c>
      <c r="M9" s="85">
        <v>4800</v>
      </c>
      <c r="N9" s="434"/>
      <c r="O9" s="229"/>
      <c r="P9" s="229"/>
      <c r="Q9" s="436"/>
      <c r="R9" s="285"/>
      <c r="S9" s="453"/>
      <c r="T9" s="430"/>
      <c r="U9" s="427"/>
      <c r="V9" s="68"/>
      <c r="W9" s="68"/>
      <c r="X9" s="68"/>
    </row>
    <row r="10" spans="1:24" s="13" customFormat="1" ht="18" customHeight="1" x14ac:dyDescent="0.25">
      <c r="A10" s="383"/>
      <c r="B10" s="380"/>
      <c r="C10" s="380"/>
      <c r="D10" s="380"/>
      <c r="E10" s="383"/>
      <c r="F10" s="445"/>
      <c r="G10" s="433"/>
      <c r="H10" s="431"/>
      <c r="I10" s="431"/>
      <c r="J10" s="433"/>
      <c r="K10" s="88"/>
      <c r="L10" s="284"/>
      <c r="M10" s="85"/>
      <c r="N10" s="85"/>
      <c r="O10" s="229"/>
      <c r="P10" s="229"/>
      <c r="Q10" s="436"/>
      <c r="R10" s="285"/>
      <c r="S10" s="453"/>
      <c r="T10" s="430"/>
      <c r="U10" s="427"/>
      <c r="V10" s="68"/>
      <c r="W10" s="68"/>
      <c r="X10" s="68"/>
    </row>
    <row r="11" spans="1:24" s="13" customFormat="1" ht="18" customHeight="1" x14ac:dyDescent="0.25">
      <c r="A11" s="383"/>
      <c r="B11" s="380"/>
      <c r="C11" s="380"/>
      <c r="D11" s="380"/>
      <c r="E11" s="383"/>
      <c r="F11" s="445"/>
      <c r="G11" s="433"/>
      <c r="H11" s="284"/>
      <c r="I11" s="284"/>
      <c r="J11" s="433"/>
      <c r="K11" s="88"/>
      <c r="L11" s="284"/>
      <c r="M11" s="85"/>
      <c r="N11" s="85"/>
      <c r="O11" s="229"/>
      <c r="P11" s="229"/>
      <c r="Q11" s="436"/>
      <c r="R11" s="285"/>
      <c r="S11" s="453"/>
      <c r="T11" s="430"/>
      <c r="U11" s="427"/>
      <c r="V11" s="68"/>
      <c r="W11" s="68"/>
      <c r="X11" s="68"/>
    </row>
    <row r="12" spans="1:24" s="13" customFormat="1" ht="18" customHeight="1" x14ac:dyDescent="0.25">
      <c r="A12" s="383"/>
      <c r="B12" s="380"/>
      <c r="C12" s="380"/>
      <c r="D12" s="380"/>
      <c r="E12" s="383"/>
      <c r="F12" s="445"/>
      <c r="G12" s="433"/>
      <c r="H12" s="284"/>
      <c r="I12" s="284"/>
      <c r="J12" s="433"/>
      <c r="K12" s="88"/>
      <c r="L12" s="284"/>
      <c r="M12" s="85"/>
      <c r="N12" s="85"/>
      <c r="O12" s="229"/>
      <c r="P12" s="229"/>
      <c r="Q12" s="436"/>
      <c r="R12" s="285"/>
      <c r="S12" s="453"/>
      <c r="T12" s="430"/>
      <c r="U12" s="427"/>
      <c r="V12" s="68"/>
      <c r="W12" s="68"/>
      <c r="X12" s="68"/>
    </row>
    <row r="13" spans="1:24" s="13" customFormat="1" ht="18" customHeight="1" x14ac:dyDescent="0.25">
      <c r="A13" s="383"/>
      <c r="B13" s="380"/>
      <c r="C13" s="380"/>
      <c r="D13" s="380"/>
      <c r="E13" s="383"/>
      <c r="F13" s="445"/>
      <c r="G13" s="433"/>
      <c r="H13" s="284"/>
      <c r="I13" s="284"/>
      <c r="J13" s="433"/>
      <c r="K13" s="88"/>
      <c r="L13" s="284"/>
      <c r="M13" s="85"/>
      <c r="N13" s="85"/>
      <c r="O13" s="229"/>
      <c r="P13" s="229"/>
      <c r="Q13" s="436"/>
      <c r="R13" s="285"/>
      <c r="S13" s="453"/>
      <c r="T13" s="430"/>
      <c r="U13" s="427"/>
      <c r="V13" s="68"/>
      <c r="W13" s="68"/>
      <c r="X13" s="68"/>
    </row>
    <row r="14" spans="1:24" s="13" customFormat="1" ht="18" customHeight="1" x14ac:dyDescent="0.25">
      <c r="A14" s="384"/>
      <c r="B14" s="381"/>
      <c r="C14" s="381"/>
      <c r="D14" s="381"/>
      <c r="E14" s="384"/>
      <c r="F14" s="446"/>
      <c r="G14" s="434"/>
      <c r="H14" s="284"/>
      <c r="I14" s="284"/>
      <c r="J14" s="434"/>
      <c r="K14" s="88"/>
      <c r="L14" s="284"/>
      <c r="M14" s="85"/>
      <c r="N14" s="85"/>
      <c r="O14" s="343"/>
      <c r="P14" s="343"/>
      <c r="Q14" s="437"/>
      <c r="R14" s="285"/>
      <c r="S14" s="454"/>
      <c r="T14" s="431"/>
      <c r="U14" s="428"/>
      <c r="V14" s="68"/>
      <c r="W14" s="68"/>
      <c r="X14" s="68"/>
    </row>
    <row r="15" spans="1:24" s="13" customFormat="1" ht="69" customHeight="1" x14ac:dyDescent="0.25">
      <c r="A15" s="10">
        <v>2</v>
      </c>
      <c r="B15" s="379" t="s">
        <v>100</v>
      </c>
      <c r="C15" s="379" t="s">
        <v>22</v>
      </c>
      <c r="D15" s="379">
        <v>204976302</v>
      </c>
      <c r="E15" s="382" t="s">
        <v>23</v>
      </c>
      <c r="F15" s="456" t="s">
        <v>21</v>
      </c>
      <c r="G15" s="459">
        <v>41772</v>
      </c>
      <c r="H15" s="379" t="s">
        <v>144</v>
      </c>
      <c r="I15" s="382">
        <v>7500</v>
      </c>
      <c r="J15" s="391">
        <f>G15-I15-I18-I21-I24</f>
        <v>13383.580000000002</v>
      </c>
      <c r="K15" s="11">
        <v>41687</v>
      </c>
      <c r="L15" s="10" t="s">
        <v>145</v>
      </c>
      <c r="M15" s="20">
        <v>2310.65</v>
      </c>
      <c r="N15" s="391">
        <f>I15-M15-M16-M17</f>
        <v>0</v>
      </c>
      <c r="O15" s="315"/>
      <c r="P15" s="315"/>
      <c r="Q15" s="419">
        <v>42035</v>
      </c>
      <c r="R15" s="12"/>
      <c r="S15" s="400">
        <v>140000002</v>
      </c>
      <c r="T15" s="379" t="s">
        <v>115</v>
      </c>
      <c r="U15" s="419">
        <v>42004</v>
      </c>
      <c r="V15" s="68"/>
      <c r="W15" s="68"/>
      <c r="X15" s="68"/>
    </row>
    <row r="16" spans="1:24" s="13" customFormat="1" ht="20.100000000000001" customHeight="1" x14ac:dyDescent="0.25">
      <c r="A16" s="10"/>
      <c r="B16" s="380"/>
      <c r="C16" s="380"/>
      <c r="D16" s="380"/>
      <c r="E16" s="383"/>
      <c r="F16" s="457"/>
      <c r="G16" s="460"/>
      <c r="H16" s="380"/>
      <c r="I16" s="383"/>
      <c r="J16" s="392"/>
      <c r="K16" s="11">
        <v>41705</v>
      </c>
      <c r="L16" s="10" t="s">
        <v>156</v>
      </c>
      <c r="M16" s="20">
        <v>3074.7</v>
      </c>
      <c r="N16" s="392"/>
      <c r="O16" s="316"/>
      <c r="P16" s="316"/>
      <c r="Q16" s="420"/>
      <c r="R16" s="12"/>
      <c r="S16" s="401"/>
      <c r="T16" s="380"/>
      <c r="U16" s="420"/>
      <c r="V16" s="68"/>
      <c r="W16" s="68"/>
      <c r="X16" s="68"/>
    </row>
    <row r="17" spans="1:24" s="13" customFormat="1" ht="20.100000000000001" customHeight="1" x14ac:dyDescent="0.25">
      <c r="A17" s="10"/>
      <c r="B17" s="380"/>
      <c r="C17" s="380"/>
      <c r="D17" s="380"/>
      <c r="E17" s="383"/>
      <c r="F17" s="457"/>
      <c r="G17" s="460"/>
      <c r="H17" s="381"/>
      <c r="I17" s="384"/>
      <c r="J17" s="392"/>
      <c r="K17" s="11">
        <v>41743</v>
      </c>
      <c r="L17" s="10" t="s">
        <v>235</v>
      </c>
      <c r="M17" s="20">
        <v>2114.65</v>
      </c>
      <c r="N17" s="393"/>
      <c r="O17" s="316"/>
      <c r="P17" s="316"/>
      <c r="Q17" s="420"/>
      <c r="R17" s="12"/>
      <c r="S17" s="401"/>
      <c r="T17" s="380"/>
      <c r="U17" s="420"/>
      <c r="V17" s="68"/>
      <c r="W17" s="68"/>
      <c r="X17" s="68"/>
    </row>
    <row r="18" spans="1:24" s="13" customFormat="1" ht="20.100000000000001" customHeight="1" x14ac:dyDescent="0.25">
      <c r="A18" s="10"/>
      <c r="B18" s="380"/>
      <c r="C18" s="380"/>
      <c r="D18" s="380"/>
      <c r="E18" s="383"/>
      <c r="F18" s="457"/>
      <c r="G18" s="460"/>
      <c r="H18" s="379" t="s">
        <v>226</v>
      </c>
      <c r="I18" s="382">
        <v>10388.42</v>
      </c>
      <c r="J18" s="392"/>
      <c r="K18" s="11">
        <v>41743</v>
      </c>
      <c r="L18" s="10" t="s">
        <v>236</v>
      </c>
      <c r="M18" s="20">
        <v>1613.69</v>
      </c>
      <c r="N18" s="391">
        <f>I18-M18-M19-M20-M21</f>
        <v>0</v>
      </c>
      <c r="O18" s="316"/>
      <c r="P18" s="316"/>
      <c r="Q18" s="420"/>
      <c r="R18" s="12"/>
      <c r="S18" s="401"/>
      <c r="T18" s="380"/>
      <c r="U18" s="420"/>
      <c r="V18" s="68"/>
      <c r="W18" s="68"/>
      <c r="X18" s="68"/>
    </row>
    <row r="19" spans="1:24" s="13" customFormat="1" ht="20.100000000000001" customHeight="1" x14ac:dyDescent="0.25">
      <c r="A19" s="10"/>
      <c r="B19" s="380"/>
      <c r="C19" s="380"/>
      <c r="D19" s="380"/>
      <c r="E19" s="383"/>
      <c r="F19" s="457"/>
      <c r="G19" s="460"/>
      <c r="H19" s="380"/>
      <c r="I19" s="383"/>
      <c r="J19" s="392"/>
      <c r="K19" s="10" t="s">
        <v>336</v>
      </c>
      <c r="L19" s="10" t="s">
        <v>337</v>
      </c>
      <c r="M19" s="20">
        <v>2811.52</v>
      </c>
      <c r="N19" s="392"/>
      <c r="O19" s="316"/>
      <c r="P19" s="316"/>
      <c r="Q19" s="420"/>
      <c r="R19" s="12"/>
      <c r="S19" s="401"/>
      <c r="T19" s="380"/>
      <c r="U19" s="420"/>
      <c r="V19" s="68"/>
      <c r="W19" s="68"/>
      <c r="X19" s="68"/>
    </row>
    <row r="20" spans="1:24" s="13" customFormat="1" ht="20.100000000000001" customHeight="1" x14ac:dyDescent="0.3">
      <c r="A20" s="10"/>
      <c r="B20" s="380"/>
      <c r="C20" s="380"/>
      <c r="D20" s="380"/>
      <c r="E20" s="383"/>
      <c r="F20" s="457"/>
      <c r="G20" s="460"/>
      <c r="H20" s="381"/>
      <c r="I20" s="384"/>
      <c r="J20" s="392"/>
      <c r="K20" s="10" t="s">
        <v>335</v>
      </c>
      <c r="L20" s="10" t="s">
        <v>338</v>
      </c>
      <c r="M20" s="261">
        <v>2943.18</v>
      </c>
      <c r="N20" s="392"/>
      <c r="O20" s="316"/>
      <c r="P20" s="316"/>
      <c r="Q20" s="420"/>
      <c r="R20" s="12"/>
      <c r="S20" s="401"/>
      <c r="T20" s="380"/>
      <c r="U20" s="420"/>
      <c r="V20" s="68"/>
      <c r="W20" s="68"/>
      <c r="X20" s="68"/>
    </row>
    <row r="21" spans="1:24" s="13" customFormat="1" ht="20.100000000000001" customHeight="1" x14ac:dyDescent="0.25">
      <c r="A21" s="10"/>
      <c r="B21" s="380"/>
      <c r="C21" s="380"/>
      <c r="D21" s="380"/>
      <c r="E21" s="383"/>
      <c r="F21" s="457"/>
      <c r="G21" s="460"/>
      <c r="H21" s="379" t="s">
        <v>549</v>
      </c>
      <c r="I21" s="382">
        <v>10500</v>
      </c>
      <c r="J21" s="392"/>
      <c r="K21" s="10" t="s">
        <v>426</v>
      </c>
      <c r="L21" s="10" t="s">
        <v>427</v>
      </c>
      <c r="M21" s="20">
        <v>3020.03</v>
      </c>
      <c r="N21" s="393"/>
      <c r="O21" s="316"/>
      <c r="P21" s="316"/>
      <c r="Q21" s="420"/>
      <c r="R21" s="12"/>
      <c r="S21" s="401"/>
      <c r="T21" s="380"/>
      <c r="U21" s="420"/>
      <c r="V21" s="68"/>
      <c r="W21" s="68"/>
      <c r="X21" s="68"/>
    </row>
    <row r="22" spans="1:24" s="13" customFormat="1" ht="20.100000000000001" customHeight="1" x14ac:dyDescent="0.25">
      <c r="A22" s="10"/>
      <c r="B22" s="380"/>
      <c r="C22" s="380"/>
      <c r="D22" s="380"/>
      <c r="E22" s="383"/>
      <c r="F22" s="457"/>
      <c r="G22" s="460"/>
      <c r="H22" s="380"/>
      <c r="I22" s="383"/>
      <c r="J22" s="392"/>
      <c r="K22" s="10" t="s">
        <v>496</v>
      </c>
      <c r="L22" s="10" t="s">
        <v>548</v>
      </c>
      <c r="M22" s="20">
        <v>2828.03</v>
      </c>
      <c r="N22" s="391">
        <f>I21-M22-M23-M24</f>
        <v>4535.57</v>
      </c>
      <c r="O22" s="316"/>
      <c r="P22" s="316"/>
      <c r="Q22" s="420"/>
      <c r="R22" s="12"/>
      <c r="S22" s="401"/>
      <c r="T22" s="380"/>
      <c r="U22" s="420"/>
      <c r="V22" s="68"/>
      <c r="W22" s="68"/>
      <c r="X22" s="68"/>
    </row>
    <row r="23" spans="1:24" s="13" customFormat="1" ht="20.100000000000001" customHeight="1" x14ac:dyDescent="0.25">
      <c r="A23" s="10"/>
      <c r="B23" s="380"/>
      <c r="C23" s="380"/>
      <c r="D23" s="380"/>
      <c r="E23" s="383"/>
      <c r="F23" s="457"/>
      <c r="G23" s="460"/>
      <c r="H23" s="381"/>
      <c r="I23" s="384"/>
      <c r="J23" s="392"/>
      <c r="K23" s="10" t="s">
        <v>550</v>
      </c>
      <c r="L23" s="10" t="s">
        <v>551</v>
      </c>
      <c r="M23" s="20">
        <v>3136.4</v>
      </c>
      <c r="N23" s="392"/>
      <c r="O23" s="316"/>
      <c r="P23" s="316"/>
      <c r="Q23" s="420"/>
      <c r="R23" s="12"/>
      <c r="S23" s="401"/>
      <c r="T23" s="380"/>
      <c r="U23" s="420"/>
      <c r="V23" s="68"/>
      <c r="W23" s="68"/>
      <c r="X23" s="68"/>
    </row>
    <row r="24" spans="1:24" s="13" customFormat="1" ht="20.100000000000001" customHeight="1" x14ac:dyDescent="0.25">
      <c r="A24" s="10"/>
      <c r="B24" s="380"/>
      <c r="C24" s="380"/>
      <c r="D24" s="380"/>
      <c r="E24" s="383"/>
      <c r="F24" s="457"/>
      <c r="G24" s="460"/>
      <c r="H24" s="24"/>
      <c r="I24" s="10"/>
      <c r="J24" s="392"/>
      <c r="K24" s="10"/>
      <c r="L24" s="10"/>
      <c r="M24" s="20"/>
      <c r="N24" s="393"/>
      <c r="O24" s="316"/>
      <c r="P24" s="316"/>
      <c r="Q24" s="420"/>
      <c r="R24" s="12"/>
      <c r="S24" s="401"/>
      <c r="T24" s="380"/>
      <c r="U24" s="420"/>
      <c r="V24" s="68"/>
      <c r="W24" s="68"/>
      <c r="X24" s="68"/>
    </row>
    <row r="25" spans="1:24" s="13" customFormat="1" ht="20.100000000000001" customHeight="1" x14ac:dyDescent="0.25">
      <c r="A25" s="10"/>
      <c r="B25" s="380"/>
      <c r="C25" s="380"/>
      <c r="D25" s="380"/>
      <c r="E25" s="383"/>
      <c r="F25" s="457"/>
      <c r="G25" s="460"/>
      <c r="H25" s="24"/>
      <c r="I25" s="10"/>
      <c r="J25" s="392"/>
      <c r="K25" s="10"/>
      <c r="L25" s="10"/>
      <c r="M25" s="20"/>
      <c r="N25" s="20"/>
      <c r="O25" s="316"/>
      <c r="P25" s="316"/>
      <c r="Q25" s="420"/>
      <c r="R25" s="12"/>
      <c r="S25" s="401"/>
      <c r="T25" s="380"/>
      <c r="U25" s="420"/>
      <c r="V25" s="68"/>
      <c r="W25" s="68"/>
      <c r="X25" s="68"/>
    </row>
    <row r="26" spans="1:24" s="13" customFormat="1" ht="20.100000000000001" customHeight="1" x14ac:dyDescent="0.25">
      <c r="A26" s="10"/>
      <c r="B26" s="380"/>
      <c r="C26" s="380"/>
      <c r="D26" s="380"/>
      <c r="E26" s="383"/>
      <c r="F26" s="457"/>
      <c r="G26" s="460"/>
      <c r="H26" s="24"/>
      <c r="I26" s="10"/>
      <c r="J26" s="392"/>
      <c r="K26" s="10"/>
      <c r="L26" s="10"/>
      <c r="M26" s="20"/>
      <c r="N26" s="20"/>
      <c r="O26" s="316"/>
      <c r="P26" s="316"/>
      <c r="Q26" s="420"/>
      <c r="R26" s="12"/>
      <c r="S26" s="401"/>
      <c r="T26" s="380"/>
      <c r="U26" s="420"/>
      <c r="V26" s="68"/>
      <c r="W26" s="68"/>
      <c r="X26" s="68"/>
    </row>
    <row r="27" spans="1:24" s="13" customFormat="1" ht="20.100000000000001" customHeight="1" x14ac:dyDescent="0.25">
      <c r="A27" s="10"/>
      <c r="B27" s="381"/>
      <c r="C27" s="381"/>
      <c r="D27" s="381"/>
      <c r="E27" s="384"/>
      <c r="F27" s="458"/>
      <c r="G27" s="461"/>
      <c r="H27" s="24"/>
      <c r="I27" s="10"/>
      <c r="J27" s="393"/>
      <c r="K27" s="10"/>
      <c r="L27" s="10"/>
      <c r="M27" s="20"/>
      <c r="N27" s="20"/>
      <c r="O27" s="317"/>
      <c r="P27" s="317"/>
      <c r="Q27" s="421"/>
      <c r="R27" s="12"/>
      <c r="S27" s="402"/>
      <c r="T27" s="381"/>
      <c r="U27" s="421"/>
      <c r="V27" s="68"/>
      <c r="W27" s="68"/>
      <c r="X27" s="68"/>
    </row>
    <row r="28" spans="1:24" s="13" customFormat="1" ht="48.75" customHeight="1" x14ac:dyDescent="0.25">
      <c r="A28" s="10">
        <v>3</v>
      </c>
      <c r="B28" s="59" t="s">
        <v>99</v>
      </c>
      <c r="C28" s="59" t="s">
        <v>24</v>
      </c>
      <c r="D28" s="59">
        <v>205300048</v>
      </c>
      <c r="E28" s="59" t="s">
        <v>26</v>
      </c>
      <c r="F28" s="59" t="s">
        <v>25</v>
      </c>
      <c r="G28" s="60">
        <v>18125</v>
      </c>
      <c r="H28" s="59" t="s">
        <v>92</v>
      </c>
      <c r="I28" s="61">
        <v>18125</v>
      </c>
      <c r="J28" s="60">
        <f>G28-I28</f>
        <v>0</v>
      </c>
      <c r="K28" s="62">
        <v>41684</v>
      </c>
      <c r="L28" s="61" t="s">
        <v>143</v>
      </c>
      <c r="M28" s="60">
        <v>18125</v>
      </c>
      <c r="N28" s="60">
        <f>I28-M28</f>
        <v>0</v>
      </c>
      <c r="O28" s="310"/>
      <c r="P28" s="310"/>
      <c r="Q28" s="62">
        <v>41670</v>
      </c>
      <c r="R28" s="63" t="s">
        <v>148</v>
      </c>
      <c r="S28" s="64">
        <v>7240000</v>
      </c>
      <c r="T28" s="65" t="s">
        <v>77</v>
      </c>
      <c r="U28" s="61"/>
      <c r="V28" s="68"/>
      <c r="W28" s="68"/>
      <c r="X28" s="68"/>
    </row>
    <row r="29" spans="1:24" s="13" customFormat="1" ht="27" customHeight="1" x14ac:dyDescent="0.25">
      <c r="A29" s="10">
        <v>4</v>
      </c>
      <c r="B29" s="379" t="s">
        <v>99</v>
      </c>
      <c r="C29" s="379" t="s">
        <v>24</v>
      </c>
      <c r="D29" s="379">
        <v>205300048</v>
      </c>
      <c r="E29" s="379" t="s">
        <v>27</v>
      </c>
      <c r="F29" s="397" t="s">
        <v>28</v>
      </c>
      <c r="G29" s="391">
        <v>2460</v>
      </c>
      <c r="H29" s="379" t="s">
        <v>91</v>
      </c>
      <c r="I29" s="382">
        <v>615</v>
      </c>
      <c r="J29" s="391">
        <f>G29-I29-I32-I35-I244</f>
        <v>-13</v>
      </c>
      <c r="K29" s="11">
        <v>41683</v>
      </c>
      <c r="L29" s="10" t="s">
        <v>140</v>
      </c>
      <c r="M29" s="20">
        <v>205</v>
      </c>
      <c r="N29" s="391">
        <f>I29-M29-M30-M31</f>
        <v>0</v>
      </c>
      <c r="O29" s="314"/>
      <c r="P29" s="314"/>
      <c r="Q29" s="419">
        <v>42004</v>
      </c>
      <c r="R29" s="12"/>
      <c r="S29" s="400">
        <v>92224000</v>
      </c>
      <c r="T29" s="379" t="s">
        <v>77</v>
      </c>
      <c r="U29" s="10"/>
      <c r="V29" s="68"/>
      <c r="W29" s="68"/>
      <c r="X29" s="68"/>
    </row>
    <row r="30" spans="1:24" s="13" customFormat="1" ht="18" customHeight="1" x14ac:dyDescent="0.25">
      <c r="A30" s="10"/>
      <c r="B30" s="380"/>
      <c r="C30" s="380"/>
      <c r="D30" s="380"/>
      <c r="E30" s="380"/>
      <c r="F30" s="398"/>
      <c r="G30" s="392"/>
      <c r="H30" s="380"/>
      <c r="I30" s="383"/>
      <c r="J30" s="392"/>
      <c r="K30" s="11">
        <v>41708</v>
      </c>
      <c r="L30" s="10" t="s">
        <v>157</v>
      </c>
      <c r="M30" s="20">
        <v>205</v>
      </c>
      <c r="N30" s="392"/>
      <c r="O30" s="308"/>
      <c r="P30" s="308"/>
      <c r="Q30" s="420"/>
      <c r="R30" s="12"/>
      <c r="S30" s="401"/>
      <c r="T30" s="380"/>
      <c r="U30" s="10"/>
      <c r="V30" s="68"/>
      <c r="W30" s="68"/>
      <c r="X30" s="68"/>
    </row>
    <row r="31" spans="1:24" s="13" customFormat="1" ht="18" customHeight="1" x14ac:dyDescent="0.25">
      <c r="A31" s="10"/>
      <c r="B31" s="380"/>
      <c r="C31" s="380"/>
      <c r="D31" s="380"/>
      <c r="E31" s="380"/>
      <c r="F31" s="398"/>
      <c r="G31" s="392"/>
      <c r="H31" s="381"/>
      <c r="I31" s="384"/>
      <c r="J31" s="392"/>
      <c r="K31" s="11">
        <v>41733</v>
      </c>
      <c r="L31" s="10" t="s">
        <v>228</v>
      </c>
      <c r="M31" s="20">
        <v>205</v>
      </c>
      <c r="N31" s="393"/>
      <c r="O31" s="308"/>
      <c r="P31" s="308"/>
      <c r="Q31" s="420"/>
      <c r="R31" s="12"/>
      <c r="S31" s="401"/>
      <c r="T31" s="380"/>
      <c r="U31" s="10"/>
      <c r="V31" s="68"/>
      <c r="W31" s="68"/>
      <c r="X31" s="68"/>
    </row>
    <row r="32" spans="1:24" s="13" customFormat="1" ht="18" customHeight="1" x14ac:dyDescent="0.25">
      <c r="A32" s="10"/>
      <c r="B32" s="380"/>
      <c r="C32" s="380"/>
      <c r="D32" s="380"/>
      <c r="E32" s="380"/>
      <c r="F32" s="398"/>
      <c r="G32" s="392"/>
      <c r="H32" s="379" t="s">
        <v>277</v>
      </c>
      <c r="I32" s="382">
        <v>615</v>
      </c>
      <c r="J32" s="392"/>
      <c r="K32" s="11">
        <v>41766</v>
      </c>
      <c r="L32" s="10" t="s">
        <v>278</v>
      </c>
      <c r="M32" s="20">
        <v>205</v>
      </c>
      <c r="N32" s="391">
        <f>I32-M32-M33-M34</f>
        <v>0</v>
      </c>
      <c r="O32" s="308"/>
      <c r="P32" s="308"/>
      <c r="Q32" s="420"/>
      <c r="R32" s="12"/>
      <c r="S32" s="401"/>
      <c r="T32" s="380"/>
      <c r="U32" s="10"/>
      <c r="V32" s="68"/>
      <c r="W32" s="68"/>
      <c r="X32" s="68"/>
    </row>
    <row r="33" spans="1:24" s="13" customFormat="1" ht="18" customHeight="1" x14ac:dyDescent="0.25">
      <c r="A33" s="10"/>
      <c r="B33" s="380"/>
      <c r="C33" s="380"/>
      <c r="D33" s="380"/>
      <c r="E33" s="380"/>
      <c r="F33" s="398"/>
      <c r="G33" s="392"/>
      <c r="H33" s="380"/>
      <c r="I33" s="383"/>
      <c r="J33" s="392"/>
      <c r="K33" s="10" t="s">
        <v>329</v>
      </c>
      <c r="L33" s="10" t="s">
        <v>338</v>
      </c>
      <c r="M33" s="20">
        <v>205</v>
      </c>
      <c r="N33" s="392"/>
      <c r="O33" s="308"/>
      <c r="P33" s="308"/>
      <c r="Q33" s="420"/>
      <c r="R33" s="12"/>
      <c r="S33" s="401"/>
      <c r="T33" s="380"/>
      <c r="U33" s="10"/>
      <c r="V33" s="68"/>
      <c r="W33" s="68"/>
      <c r="X33" s="68"/>
    </row>
    <row r="34" spans="1:24" s="13" customFormat="1" ht="18" customHeight="1" x14ac:dyDescent="0.25">
      <c r="A34" s="10"/>
      <c r="B34" s="380"/>
      <c r="C34" s="380"/>
      <c r="D34" s="380"/>
      <c r="E34" s="380"/>
      <c r="F34" s="398"/>
      <c r="G34" s="392"/>
      <c r="H34" s="381"/>
      <c r="I34" s="384"/>
      <c r="J34" s="392"/>
      <c r="K34" s="300" t="s">
        <v>428</v>
      </c>
      <c r="L34" s="10" t="s">
        <v>429</v>
      </c>
      <c r="M34" s="20">
        <v>205</v>
      </c>
      <c r="N34" s="393"/>
      <c r="O34" s="308"/>
      <c r="P34" s="308"/>
      <c r="Q34" s="420"/>
      <c r="R34" s="12"/>
      <c r="S34" s="401"/>
      <c r="T34" s="380"/>
      <c r="U34" s="10"/>
      <c r="V34" s="68"/>
      <c r="W34" s="68"/>
      <c r="X34" s="68"/>
    </row>
    <row r="35" spans="1:24" s="13" customFormat="1" ht="18" customHeight="1" x14ac:dyDescent="0.25">
      <c r="A35" s="10"/>
      <c r="B35" s="380"/>
      <c r="C35" s="380"/>
      <c r="D35" s="380"/>
      <c r="E35" s="380"/>
      <c r="F35" s="398"/>
      <c r="G35" s="392"/>
      <c r="H35" s="379" t="s">
        <v>552</v>
      </c>
      <c r="I35" s="382">
        <v>615</v>
      </c>
      <c r="J35" s="392"/>
      <c r="K35" s="300" t="s">
        <v>496</v>
      </c>
      <c r="L35" s="10" t="s">
        <v>553</v>
      </c>
      <c r="M35" s="355">
        <v>205</v>
      </c>
      <c r="N35" s="391">
        <f>I35-M35-M36-M37</f>
        <v>205</v>
      </c>
      <c r="O35" s="344"/>
      <c r="P35" s="344"/>
      <c r="Q35" s="420"/>
      <c r="R35" s="12"/>
      <c r="S35" s="401"/>
      <c r="T35" s="380"/>
      <c r="U35" s="10"/>
      <c r="V35" s="68"/>
      <c r="W35" s="68"/>
      <c r="X35" s="68"/>
    </row>
    <row r="36" spans="1:24" s="13" customFormat="1" ht="18" customHeight="1" x14ac:dyDescent="0.25">
      <c r="A36" s="10"/>
      <c r="B36" s="380"/>
      <c r="C36" s="380"/>
      <c r="D36" s="380"/>
      <c r="E36" s="380"/>
      <c r="F36" s="398"/>
      <c r="G36" s="392"/>
      <c r="H36" s="380"/>
      <c r="I36" s="383"/>
      <c r="J36" s="392"/>
      <c r="K36" s="300" t="s">
        <v>554</v>
      </c>
      <c r="L36" s="10" t="s">
        <v>555</v>
      </c>
      <c r="M36" s="355">
        <v>205</v>
      </c>
      <c r="N36" s="392"/>
      <c r="O36" s="344"/>
      <c r="P36" s="344"/>
      <c r="Q36" s="420"/>
      <c r="R36" s="12"/>
      <c r="S36" s="401"/>
      <c r="T36" s="380"/>
      <c r="U36" s="10"/>
      <c r="V36" s="68"/>
      <c r="W36" s="68"/>
      <c r="X36" s="68"/>
    </row>
    <row r="37" spans="1:24" s="13" customFormat="1" ht="18" customHeight="1" x14ac:dyDescent="0.25">
      <c r="A37" s="10"/>
      <c r="B37" s="380"/>
      <c r="C37" s="380"/>
      <c r="D37" s="380"/>
      <c r="E37" s="380"/>
      <c r="F37" s="398"/>
      <c r="G37" s="392"/>
      <c r="H37" s="381"/>
      <c r="I37" s="384"/>
      <c r="J37" s="392"/>
      <c r="K37" s="300"/>
      <c r="L37" s="10"/>
      <c r="M37" s="355"/>
      <c r="N37" s="393"/>
      <c r="O37" s="344"/>
      <c r="P37" s="344"/>
      <c r="Q37" s="420"/>
      <c r="R37" s="12"/>
      <c r="S37" s="401"/>
      <c r="T37" s="380"/>
      <c r="U37" s="10"/>
      <c r="V37" s="68"/>
      <c r="W37" s="68"/>
      <c r="X37" s="68"/>
    </row>
    <row r="38" spans="1:24" s="13" customFormat="1" ht="18" customHeight="1" x14ac:dyDescent="0.25">
      <c r="A38" s="10"/>
      <c r="B38" s="380"/>
      <c r="C38" s="380"/>
      <c r="D38" s="380"/>
      <c r="E38" s="380"/>
      <c r="F38" s="398"/>
      <c r="G38" s="392"/>
      <c r="J38" s="392"/>
      <c r="K38" s="10"/>
      <c r="L38" s="10"/>
      <c r="M38" s="20"/>
      <c r="N38" s="20"/>
      <c r="O38" s="308"/>
      <c r="P38" s="308"/>
      <c r="Q38" s="420"/>
      <c r="R38" s="12"/>
      <c r="S38" s="401"/>
      <c r="T38" s="380"/>
      <c r="U38" s="10"/>
      <c r="V38" s="68"/>
      <c r="W38" s="68"/>
      <c r="X38" s="68"/>
    </row>
    <row r="39" spans="1:24" s="13" customFormat="1" ht="18" customHeight="1" x14ac:dyDescent="0.25">
      <c r="A39" s="10"/>
      <c r="B39" s="380"/>
      <c r="C39" s="380"/>
      <c r="D39" s="380"/>
      <c r="E39" s="380"/>
      <c r="F39" s="398"/>
      <c r="G39" s="392"/>
      <c r="J39" s="392"/>
      <c r="K39" s="10"/>
      <c r="L39" s="10"/>
      <c r="M39" s="20"/>
      <c r="N39" s="20"/>
      <c r="O39" s="308"/>
      <c r="P39" s="308"/>
      <c r="Q39" s="420"/>
      <c r="R39" s="12"/>
      <c r="S39" s="401"/>
      <c r="T39" s="380"/>
      <c r="U39" s="10"/>
      <c r="V39" s="68"/>
      <c r="W39" s="68"/>
      <c r="X39" s="68"/>
    </row>
    <row r="40" spans="1:24" s="13" customFormat="1" ht="18" customHeight="1" x14ac:dyDescent="0.25">
      <c r="A40" s="10"/>
      <c r="B40" s="380"/>
      <c r="C40" s="380"/>
      <c r="D40" s="380"/>
      <c r="E40" s="380"/>
      <c r="F40" s="398"/>
      <c r="G40" s="392"/>
      <c r="J40" s="392"/>
      <c r="K40" s="10"/>
      <c r="L40" s="10"/>
      <c r="M40" s="20"/>
      <c r="N40" s="20"/>
      <c r="O40" s="308"/>
      <c r="P40" s="308"/>
      <c r="Q40" s="420"/>
      <c r="R40" s="12"/>
      <c r="S40" s="401"/>
      <c r="T40" s="380"/>
      <c r="U40" s="10"/>
      <c r="V40" s="68"/>
      <c r="W40" s="68"/>
      <c r="X40" s="68"/>
    </row>
    <row r="41" spans="1:24" s="13" customFormat="1" ht="18" customHeight="1" x14ac:dyDescent="0.25">
      <c r="A41" s="10"/>
      <c r="B41" s="381"/>
      <c r="C41" s="381"/>
      <c r="D41" s="381"/>
      <c r="E41" s="381"/>
      <c r="F41" s="399"/>
      <c r="G41" s="393"/>
      <c r="H41" s="46"/>
      <c r="I41" s="46"/>
      <c r="J41" s="393"/>
      <c r="K41" s="10"/>
      <c r="L41" s="10"/>
      <c r="M41" s="20"/>
      <c r="N41" s="20"/>
      <c r="O41" s="308"/>
      <c r="P41" s="308"/>
      <c r="Q41" s="421"/>
      <c r="R41" s="12"/>
      <c r="S41" s="402"/>
      <c r="T41" s="381"/>
      <c r="U41" s="10"/>
      <c r="V41" s="68"/>
      <c r="W41" s="68"/>
      <c r="X41" s="68"/>
    </row>
    <row r="42" spans="1:24" s="13" customFormat="1" ht="45" customHeight="1" x14ac:dyDescent="0.25">
      <c r="A42" s="61">
        <v>5</v>
      </c>
      <c r="B42" s="442" t="s">
        <v>99</v>
      </c>
      <c r="C42" s="442" t="s">
        <v>45</v>
      </c>
      <c r="D42" s="442">
        <v>203836233</v>
      </c>
      <c r="E42" s="442" t="s">
        <v>46</v>
      </c>
      <c r="F42" s="442" t="s">
        <v>47</v>
      </c>
      <c r="G42" s="438">
        <v>2000</v>
      </c>
      <c r="H42" s="442" t="s">
        <v>90</v>
      </c>
      <c r="I42" s="440">
        <v>400</v>
      </c>
      <c r="J42" s="438">
        <f>G42-I42-I46-I47-I48</f>
        <v>113.5</v>
      </c>
      <c r="K42" s="62">
        <v>41683</v>
      </c>
      <c r="L42" s="61" t="s">
        <v>142</v>
      </c>
      <c r="M42" s="60">
        <v>222.9</v>
      </c>
      <c r="N42" s="451">
        <f>I42+I46-M42-M43</f>
        <v>0</v>
      </c>
      <c r="O42" s="358"/>
      <c r="P42" s="358"/>
      <c r="Q42" s="447">
        <v>42004</v>
      </c>
      <c r="R42" s="63"/>
      <c r="S42" s="449">
        <v>64100000</v>
      </c>
      <c r="T42" s="442" t="s">
        <v>77</v>
      </c>
      <c r="U42" s="61"/>
      <c r="V42" s="68"/>
      <c r="W42" s="68"/>
      <c r="X42" s="68"/>
    </row>
    <row r="43" spans="1:24" s="13" customFormat="1" x14ac:dyDescent="0.25">
      <c r="A43" s="61"/>
      <c r="B43" s="386"/>
      <c r="C43" s="386"/>
      <c r="D43" s="386"/>
      <c r="E43" s="386"/>
      <c r="F43" s="386"/>
      <c r="G43" s="389"/>
      <c r="H43" s="386"/>
      <c r="I43" s="410"/>
      <c r="J43" s="389"/>
      <c r="K43" s="62">
        <v>41712</v>
      </c>
      <c r="L43" s="61" t="s">
        <v>158</v>
      </c>
      <c r="M43" s="60">
        <v>149.6</v>
      </c>
      <c r="N43" s="451"/>
      <c r="O43" s="356"/>
      <c r="P43" s="356"/>
      <c r="Q43" s="417"/>
      <c r="R43" s="63"/>
      <c r="S43" s="423"/>
      <c r="T43" s="386"/>
      <c r="U43" s="61"/>
      <c r="V43" s="68"/>
      <c r="W43" s="68"/>
      <c r="X43" s="68"/>
    </row>
    <row r="44" spans="1:24" s="13" customFormat="1" x14ac:dyDescent="0.25">
      <c r="A44" s="61"/>
      <c r="B44" s="386"/>
      <c r="C44" s="386"/>
      <c r="D44" s="386"/>
      <c r="E44" s="386"/>
      <c r="F44" s="386"/>
      <c r="G44" s="389"/>
      <c r="H44" s="386"/>
      <c r="I44" s="410"/>
      <c r="J44" s="389"/>
      <c r="K44" s="62">
        <v>41733</v>
      </c>
      <c r="L44" s="61" t="s">
        <v>224</v>
      </c>
      <c r="M44" s="60">
        <v>629</v>
      </c>
      <c r="N44" s="438">
        <f>I47-M44-M45</f>
        <v>0</v>
      </c>
      <c r="O44" s="356"/>
      <c r="P44" s="356"/>
      <c r="Q44" s="417"/>
      <c r="R44" s="63"/>
      <c r="S44" s="423"/>
      <c r="T44" s="386"/>
      <c r="U44" s="61"/>
      <c r="V44" s="68"/>
      <c r="W44" s="68"/>
      <c r="X44" s="68"/>
    </row>
    <row r="45" spans="1:24" s="13" customFormat="1" x14ac:dyDescent="0.25">
      <c r="A45" s="61"/>
      <c r="B45" s="386"/>
      <c r="C45" s="386"/>
      <c r="D45" s="386"/>
      <c r="E45" s="386"/>
      <c r="F45" s="386"/>
      <c r="G45" s="389"/>
      <c r="H45" s="443"/>
      <c r="I45" s="441"/>
      <c r="J45" s="389"/>
      <c r="K45" s="62">
        <v>41772</v>
      </c>
      <c r="L45" s="61" t="s">
        <v>287</v>
      </c>
      <c r="M45" s="60">
        <v>321</v>
      </c>
      <c r="N45" s="389"/>
      <c r="O45" s="356"/>
      <c r="P45" s="356"/>
      <c r="Q45" s="417"/>
      <c r="R45" s="63"/>
      <c r="S45" s="423"/>
      <c r="T45" s="386"/>
      <c r="U45" s="61"/>
      <c r="V45" s="68"/>
      <c r="W45" s="68"/>
      <c r="X45" s="68"/>
    </row>
    <row r="46" spans="1:24" s="13" customFormat="1" ht="42" customHeight="1" x14ac:dyDescent="0.25">
      <c r="A46" s="61"/>
      <c r="B46" s="386"/>
      <c r="C46" s="386"/>
      <c r="D46" s="386"/>
      <c r="E46" s="386"/>
      <c r="F46" s="386"/>
      <c r="G46" s="389"/>
      <c r="H46" s="360" t="s">
        <v>222</v>
      </c>
      <c r="I46" s="61">
        <v>-27.5</v>
      </c>
      <c r="J46" s="389"/>
      <c r="K46" s="62">
        <v>41772</v>
      </c>
      <c r="L46" s="61" t="s">
        <v>288</v>
      </c>
      <c r="M46" s="60">
        <v>23</v>
      </c>
      <c r="N46" s="389">
        <f>I48-M46-M47-M48-M49-M50-M51-M52</f>
        <v>0</v>
      </c>
      <c r="O46" s="356"/>
      <c r="P46" s="356"/>
      <c r="Q46" s="417"/>
      <c r="R46" s="63"/>
      <c r="S46" s="423"/>
      <c r="T46" s="386"/>
      <c r="U46" s="61"/>
      <c r="V46" s="68"/>
      <c r="W46" s="68"/>
      <c r="X46" s="68"/>
    </row>
    <row r="47" spans="1:24" s="13" customFormat="1" ht="30" x14ac:dyDescent="0.25">
      <c r="A47" s="61"/>
      <c r="B47" s="386"/>
      <c r="C47" s="386"/>
      <c r="D47" s="386"/>
      <c r="E47" s="386"/>
      <c r="F47" s="386"/>
      <c r="G47" s="389"/>
      <c r="H47" s="360" t="s">
        <v>223</v>
      </c>
      <c r="I47" s="61">
        <v>950</v>
      </c>
      <c r="J47" s="389"/>
      <c r="K47" s="61" t="s">
        <v>331</v>
      </c>
      <c r="L47" s="61" t="s">
        <v>339</v>
      </c>
      <c r="M47" s="60">
        <v>371</v>
      </c>
      <c r="N47" s="389"/>
      <c r="O47" s="356"/>
      <c r="P47" s="356"/>
      <c r="Q47" s="417"/>
      <c r="R47" s="63"/>
      <c r="S47" s="423"/>
      <c r="T47" s="386"/>
      <c r="U47" s="61"/>
      <c r="V47" s="68"/>
      <c r="W47" s="68"/>
      <c r="X47" s="68"/>
    </row>
    <row r="48" spans="1:24" s="13" customFormat="1" ht="30" x14ac:dyDescent="0.25">
      <c r="A48" s="61"/>
      <c r="B48" s="386"/>
      <c r="C48" s="386"/>
      <c r="D48" s="386"/>
      <c r="E48" s="386"/>
      <c r="F48" s="386"/>
      <c r="G48" s="389"/>
      <c r="H48" s="360" t="s">
        <v>286</v>
      </c>
      <c r="I48" s="61">
        <v>564</v>
      </c>
      <c r="J48" s="389"/>
      <c r="K48" s="61" t="s">
        <v>430</v>
      </c>
      <c r="L48" s="61" t="s">
        <v>431</v>
      </c>
      <c r="M48" s="60">
        <v>170</v>
      </c>
      <c r="N48" s="389"/>
      <c r="O48" s="356"/>
      <c r="P48" s="356"/>
      <c r="Q48" s="417"/>
      <c r="R48" s="63"/>
      <c r="S48" s="423"/>
      <c r="T48" s="386"/>
      <c r="U48" s="61"/>
      <c r="V48" s="68"/>
      <c r="W48" s="68"/>
      <c r="X48" s="68"/>
    </row>
    <row r="49" spans="1:24" s="13" customFormat="1" x14ac:dyDescent="0.25">
      <c r="A49" s="61"/>
      <c r="B49" s="386"/>
      <c r="C49" s="386"/>
      <c r="D49" s="386"/>
      <c r="E49" s="386"/>
      <c r="F49" s="386"/>
      <c r="G49" s="389"/>
      <c r="H49" s="360"/>
      <c r="I49" s="61"/>
      <c r="J49" s="389"/>
      <c r="K49" s="61"/>
      <c r="L49" s="61"/>
      <c r="M49" s="60"/>
      <c r="N49" s="389"/>
      <c r="O49" s="356"/>
      <c r="P49" s="356"/>
      <c r="Q49" s="417"/>
      <c r="R49" s="63"/>
      <c r="S49" s="423"/>
      <c r="T49" s="386"/>
      <c r="U49" s="61"/>
      <c r="V49" s="68"/>
      <c r="W49" s="68"/>
      <c r="X49" s="68"/>
    </row>
    <row r="50" spans="1:24" s="13" customFormat="1" x14ac:dyDescent="0.25">
      <c r="A50" s="61"/>
      <c r="B50" s="386"/>
      <c r="C50" s="386"/>
      <c r="D50" s="386"/>
      <c r="E50" s="386"/>
      <c r="F50" s="386"/>
      <c r="G50" s="389"/>
      <c r="H50" s="362"/>
      <c r="I50" s="61"/>
      <c r="J50" s="389"/>
      <c r="K50" s="61"/>
      <c r="L50" s="61"/>
      <c r="M50" s="60"/>
      <c r="N50" s="389"/>
      <c r="O50" s="356"/>
      <c r="P50" s="356"/>
      <c r="Q50" s="417"/>
      <c r="R50" s="63"/>
      <c r="S50" s="423"/>
      <c r="T50" s="386"/>
      <c r="U50" s="61"/>
      <c r="V50" s="68"/>
      <c r="W50" s="68"/>
      <c r="X50" s="68"/>
    </row>
    <row r="51" spans="1:24" s="13" customFormat="1" x14ac:dyDescent="0.25">
      <c r="A51" s="61"/>
      <c r="B51" s="386"/>
      <c r="C51" s="386"/>
      <c r="D51" s="386"/>
      <c r="E51" s="386"/>
      <c r="F51" s="386"/>
      <c r="G51" s="389"/>
      <c r="H51" s="362"/>
      <c r="I51" s="61"/>
      <c r="J51" s="389"/>
      <c r="K51" s="61"/>
      <c r="L51" s="61"/>
      <c r="M51" s="60"/>
      <c r="N51" s="389"/>
      <c r="O51" s="356"/>
      <c r="P51" s="356"/>
      <c r="Q51" s="417"/>
      <c r="R51" s="63"/>
      <c r="S51" s="423"/>
      <c r="T51" s="386"/>
      <c r="U51" s="61"/>
      <c r="V51" s="68"/>
      <c r="W51" s="68"/>
      <c r="X51" s="68"/>
    </row>
    <row r="52" spans="1:24" s="13" customFormat="1" x14ac:dyDescent="0.25">
      <c r="A52" s="61"/>
      <c r="B52" s="386"/>
      <c r="C52" s="386"/>
      <c r="D52" s="386"/>
      <c r="E52" s="386"/>
      <c r="F52" s="386"/>
      <c r="G52" s="389"/>
      <c r="H52" s="61"/>
      <c r="I52" s="61"/>
      <c r="J52" s="389"/>
      <c r="K52" s="61"/>
      <c r="L52" s="61"/>
      <c r="M52" s="60"/>
      <c r="N52" s="439"/>
      <c r="O52" s="356"/>
      <c r="P52" s="356"/>
      <c r="Q52" s="417"/>
      <c r="R52" s="63"/>
      <c r="S52" s="423"/>
      <c r="T52" s="386"/>
      <c r="U52" s="61"/>
      <c r="V52" s="68"/>
      <c r="W52" s="68"/>
      <c r="X52" s="68"/>
    </row>
    <row r="53" spans="1:24" s="13" customFormat="1" x14ac:dyDescent="0.25">
      <c r="A53" s="61"/>
      <c r="B53" s="443"/>
      <c r="C53" s="443"/>
      <c r="D53" s="443"/>
      <c r="E53" s="443"/>
      <c r="F53" s="443"/>
      <c r="G53" s="439"/>
      <c r="H53" s="61"/>
      <c r="I53" s="61"/>
      <c r="J53" s="439"/>
      <c r="K53" s="61"/>
      <c r="L53" s="61"/>
      <c r="M53" s="60"/>
      <c r="N53" s="60"/>
      <c r="O53" s="359"/>
      <c r="P53" s="359"/>
      <c r="Q53" s="448"/>
      <c r="R53" s="63"/>
      <c r="S53" s="450"/>
      <c r="T53" s="443"/>
      <c r="U53" s="61"/>
      <c r="V53" s="68"/>
      <c r="W53" s="68"/>
      <c r="X53" s="68"/>
    </row>
    <row r="54" spans="1:24" s="13" customFormat="1" ht="45" customHeight="1" x14ac:dyDescent="0.25">
      <c r="A54" s="10">
        <v>6</v>
      </c>
      <c r="B54" s="379" t="s">
        <v>108</v>
      </c>
      <c r="C54" s="379" t="s">
        <v>48</v>
      </c>
      <c r="D54" s="379">
        <v>204478948</v>
      </c>
      <c r="E54" s="379" t="s">
        <v>82</v>
      </c>
      <c r="F54" s="397" t="s">
        <v>50</v>
      </c>
      <c r="G54" s="391">
        <v>6000</v>
      </c>
      <c r="H54" s="24" t="s">
        <v>135</v>
      </c>
      <c r="I54" s="10">
        <v>345</v>
      </c>
      <c r="J54" s="391">
        <f>G54-I83</f>
        <v>887.5</v>
      </c>
      <c r="K54" s="11">
        <v>41673</v>
      </c>
      <c r="L54" s="10" t="s">
        <v>83</v>
      </c>
      <c r="M54" s="20">
        <v>345</v>
      </c>
      <c r="N54" s="20">
        <f>I54-M54</f>
        <v>0</v>
      </c>
      <c r="O54" s="310"/>
      <c r="P54" s="310"/>
      <c r="Q54" s="419">
        <v>42004</v>
      </c>
      <c r="R54" s="12"/>
      <c r="S54" s="400">
        <v>50110000</v>
      </c>
      <c r="T54" s="382" t="s">
        <v>77</v>
      </c>
      <c r="U54" s="10"/>
      <c r="V54" s="68"/>
      <c r="W54" s="68"/>
      <c r="X54" s="68"/>
    </row>
    <row r="55" spans="1:24" s="13" customFormat="1" ht="30" x14ac:dyDescent="0.25">
      <c r="A55" s="10"/>
      <c r="B55" s="380"/>
      <c r="C55" s="380"/>
      <c r="D55" s="380"/>
      <c r="E55" s="380"/>
      <c r="F55" s="398"/>
      <c r="G55" s="392"/>
      <c r="H55" s="24" t="s">
        <v>161</v>
      </c>
      <c r="I55" s="10">
        <v>230</v>
      </c>
      <c r="J55" s="392"/>
      <c r="K55" s="10" t="s">
        <v>159</v>
      </c>
      <c r="L55" s="10" t="s">
        <v>160</v>
      </c>
      <c r="M55" s="20">
        <v>230</v>
      </c>
      <c r="N55" s="20">
        <f>I55-M55</f>
        <v>0</v>
      </c>
      <c r="O55" s="310"/>
      <c r="P55" s="310"/>
      <c r="Q55" s="420"/>
      <c r="R55" s="12"/>
      <c r="S55" s="401"/>
      <c r="T55" s="383"/>
      <c r="U55" s="10"/>
      <c r="V55" s="68"/>
      <c r="W55" s="68"/>
      <c r="X55" s="68"/>
    </row>
    <row r="56" spans="1:24" s="13" customFormat="1" ht="30" x14ac:dyDescent="0.25">
      <c r="A56" s="10"/>
      <c r="B56" s="380"/>
      <c r="C56" s="380"/>
      <c r="D56" s="380"/>
      <c r="E56" s="380"/>
      <c r="F56" s="398"/>
      <c r="G56" s="392"/>
      <c r="H56" s="24" t="s">
        <v>181</v>
      </c>
      <c r="I56" s="10">
        <v>150</v>
      </c>
      <c r="J56" s="392"/>
      <c r="K56" s="11">
        <v>41717</v>
      </c>
      <c r="L56" s="10" t="s">
        <v>183</v>
      </c>
      <c r="M56" s="20">
        <v>150</v>
      </c>
      <c r="N56" s="20">
        <f>I56-M56</f>
        <v>0</v>
      </c>
      <c r="O56" s="310"/>
      <c r="P56" s="310"/>
      <c r="Q56" s="420"/>
      <c r="R56" s="12"/>
      <c r="S56" s="401"/>
      <c r="T56" s="383"/>
      <c r="U56" s="10"/>
      <c r="V56" s="68"/>
      <c r="W56" s="68"/>
      <c r="X56" s="68"/>
    </row>
    <row r="57" spans="1:24" s="13" customFormat="1" ht="30" x14ac:dyDescent="0.25">
      <c r="A57" s="10"/>
      <c r="B57" s="380"/>
      <c r="C57" s="380"/>
      <c r="D57" s="380"/>
      <c r="E57" s="380"/>
      <c r="F57" s="398"/>
      <c r="G57" s="392"/>
      <c r="H57" s="379" t="s">
        <v>215</v>
      </c>
      <c r="I57" s="382">
        <v>460</v>
      </c>
      <c r="J57" s="392"/>
      <c r="K57" s="11">
        <v>41726</v>
      </c>
      <c r="L57" s="10" t="s">
        <v>216</v>
      </c>
      <c r="M57" s="20">
        <v>340</v>
      </c>
      <c r="N57" s="391">
        <f>I57-M57-M58</f>
        <v>0</v>
      </c>
      <c r="O57" s="318" t="s">
        <v>198</v>
      </c>
      <c r="P57" s="310">
        <v>120</v>
      </c>
      <c r="Q57" s="420"/>
      <c r="R57" s="12"/>
      <c r="S57" s="401"/>
      <c r="T57" s="383"/>
      <c r="U57" s="10"/>
      <c r="V57" s="68"/>
      <c r="W57" s="68"/>
      <c r="X57" s="68"/>
    </row>
    <row r="58" spans="1:24" s="13" customFormat="1" ht="30" x14ac:dyDescent="0.25">
      <c r="A58" s="10"/>
      <c r="B58" s="380"/>
      <c r="C58" s="380"/>
      <c r="D58" s="380"/>
      <c r="E58" s="380"/>
      <c r="F58" s="398"/>
      <c r="G58" s="392"/>
      <c r="H58" s="381"/>
      <c r="I58" s="384"/>
      <c r="J58" s="392"/>
      <c r="K58" s="11">
        <v>41726</v>
      </c>
      <c r="L58" s="10" t="s">
        <v>217</v>
      </c>
      <c r="M58" s="20">
        <v>120</v>
      </c>
      <c r="N58" s="393"/>
      <c r="O58" s="318" t="s">
        <v>199</v>
      </c>
      <c r="P58" s="310">
        <v>340</v>
      </c>
      <c r="Q58" s="420"/>
      <c r="R58" s="12"/>
      <c r="S58" s="401"/>
      <c r="T58" s="383"/>
      <c r="U58" s="10"/>
      <c r="V58" s="68"/>
      <c r="W58" s="68"/>
      <c r="X58" s="68"/>
    </row>
    <row r="59" spans="1:24" s="13" customFormat="1" ht="32.25" customHeight="1" x14ac:dyDescent="0.25">
      <c r="A59" s="10"/>
      <c r="B59" s="380"/>
      <c r="C59" s="380"/>
      <c r="D59" s="380"/>
      <c r="E59" s="380"/>
      <c r="F59" s="398"/>
      <c r="G59" s="392"/>
      <c r="H59" s="24" t="s">
        <v>218</v>
      </c>
      <c r="I59" s="10">
        <v>135</v>
      </c>
      <c r="J59" s="392"/>
      <c r="K59" s="11">
        <v>41726</v>
      </c>
      <c r="L59" s="10" t="s">
        <v>207</v>
      </c>
      <c r="M59" s="20">
        <v>135</v>
      </c>
      <c r="N59" s="20">
        <f>I59-M59</f>
        <v>0</v>
      </c>
      <c r="O59" s="310"/>
      <c r="P59" s="310"/>
      <c r="Q59" s="420"/>
      <c r="R59" s="12"/>
      <c r="S59" s="401"/>
      <c r="T59" s="383"/>
      <c r="U59" s="10"/>
      <c r="V59" s="68"/>
      <c r="W59" s="68"/>
      <c r="X59" s="68"/>
    </row>
    <row r="60" spans="1:24" s="13" customFormat="1" x14ac:dyDescent="0.25">
      <c r="A60" s="10"/>
      <c r="B60" s="380"/>
      <c r="C60" s="380"/>
      <c r="D60" s="380"/>
      <c r="E60" s="380"/>
      <c r="F60" s="398"/>
      <c r="G60" s="392"/>
      <c r="H60" s="379" t="s">
        <v>225</v>
      </c>
      <c r="I60" s="382">
        <v>285</v>
      </c>
      <c r="J60" s="392"/>
      <c r="K60" s="11">
        <v>41745</v>
      </c>
      <c r="L60" s="10" t="s">
        <v>237</v>
      </c>
      <c r="M60" s="20">
        <v>90</v>
      </c>
      <c r="N60" s="391">
        <f>I60-M60-M61-M62</f>
        <v>0</v>
      </c>
      <c r="O60" s="310"/>
      <c r="P60" s="310"/>
      <c r="Q60" s="420"/>
      <c r="R60" s="12"/>
      <c r="S60" s="401"/>
      <c r="T60" s="383"/>
      <c r="U60" s="10"/>
      <c r="V60" s="68"/>
      <c r="W60" s="68"/>
      <c r="X60" s="68"/>
    </row>
    <row r="61" spans="1:24" s="13" customFormat="1" x14ac:dyDescent="0.25">
      <c r="A61" s="10"/>
      <c r="B61" s="380"/>
      <c r="C61" s="380"/>
      <c r="D61" s="380"/>
      <c r="E61" s="380"/>
      <c r="F61" s="398"/>
      <c r="G61" s="392"/>
      <c r="H61" s="380"/>
      <c r="I61" s="383"/>
      <c r="J61" s="392"/>
      <c r="K61" s="11">
        <v>41753</v>
      </c>
      <c r="L61" s="10" t="s">
        <v>245</v>
      </c>
      <c r="M61" s="20">
        <v>20</v>
      </c>
      <c r="N61" s="392"/>
      <c r="O61" s="310"/>
      <c r="P61" s="310"/>
      <c r="Q61" s="420"/>
      <c r="R61" s="12"/>
      <c r="S61" s="401"/>
      <c r="T61" s="383"/>
      <c r="U61" s="10"/>
      <c r="V61" s="68"/>
      <c r="W61" s="68"/>
      <c r="X61" s="68"/>
    </row>
    <row r="62" spans="1:24" s="13" customFormat="1" x14ac:dyDescent="0.25">
      <c r="A62" s="10"/>
      <c r="B62" s="380"/>
      <c r="C62" s="380"/>
      <c r="D62" s="380"/>
      <c r="E62" s="380"/>
      <c r="F62" s="398"/>
      <c r="G62" s="392"/>
      <c r="H62" s="381"/>
      <c r="I62" s="384"/>
      <c r="J62" s="392"/>
      <c r="K62" s="11">
        <v>41787</v>
      </c>
      <c r="L62" s="10" t="s">
        <v>298</v>
      </c>
      <c r="M62" s="20">
        <v>175</v>
      </c>
      <c r="N62" s="392"/>
      <c r="O62" s="310"/>
      <c r="P62" s="310"/>
      <c r="Q62" s="420"/>
      <c r="R62" s="12"/>
      <c r="S62" s="401"/>
      <c r="T62" s="383"/>
      <c r="U62" s="10"/>
      <c r="V62" s="68"/>
      <c r="W62" s="68"/>
      <c r="X62" s="68"/>
    </row>
    <row r="63" spans="1:24" s="13" customFormat="1" ht="23.25" customHeight="1" x14ac:dyDescent="0.25">
      <c r="A63" s="10"/>
      <c r="B63" s="380"/>
      <c r="C63" s="380"/>
      <c r="D63" s="380"/>
      <c r="E63" s="380"/>
      <c r="F63" s="398"/>
      <c r="G63" s="392"/>
      <c r="H63" s="379" t="s">
        <v>342</v>
      </c>
      <c r="I63" s="382">
        <v>500</v>
      </c>
      <c r="J63" s="392"/>
      <c r="K63" s="10"/>
      <c r="L63" s="10"/>
      <c r="M63" s="20"/>
      <c r="N63" s="393"/>
      <c r="O63" s="310"/>
      <c r="P63" s="310"/>
      <c r="Q63" s="420"/>
      <c r="R63" s="12"/>
      <c r="S63" s="401"/>
      <c r="T63" s="383"/>
      <c r="U63" s="10"/>
      <c r="V63" s="68"/>
      <c r="W63" s="68"/>
      <c r="X63" s="68"/>
    </row>
    <row r="64" spans="1:24" s="13" customFormat="1" x14ac:dyDescent="0.25">
      <c r="A64" s="10"/>
      <c r="B64" s="380"/>
      <c r="C64" s="380"/>
      <c r="D64" s="380"/>
      <c r="E64" s="380"/>
      <c r="F64" s="398"/>
      <c r="G64" s="392"/>
      <c r="H64" s="380"/>
      <c r="I64" s="383"/>
      <c r="J64" s="392"/>
      <c r="K64" s="10" t="s">
        <v>331</v>
      </c>
      <c r="L64" s="10" t="s">
        <v>350</v>
      </c>
      <c r="M64" s="20">
        <v>160</v>
      </c>
      <c r="N64" s="391">
        <f>I63-M64-M65-M66</f>
        <v>0</v>
      </c>
      <c r="O64" s="310"/>
      <c r="P64" s="310"/>
      <c r="Q64" s="420"/>
      <c r="R64" s="12"/>
      <c r="S64" s="401"/>
      <c r="T64" s="383"/>
      <c r="U64" s="10"/>
      <c r="V64" s="68"/>
      <c r="W64" s="68"/>
      <c r="X64" s="68"/>
    </row>
    <row r="65" spans="1:24" s="13" customFormat="1" x14ac:dyDescent="0.25">
      <c r="A65" s="10"/>
      <c r="B65" s="380"/>
      <c r="C65" s="380"/>
      <c r="D65" s="380"/>
      <c r="E65" s="380"/>
      <c r="F65" s="398"/>
      <c r="G65" s="392"/>
      <c r="H65" s="381"/>
      <c r="I65" s="384"/>
      <c r="J65" s="392"/>
      <c r="K65" s="10" t="s">
        <v>433</v>
      </c>
      <c r="L65" s="10" t="s">
        <v>432</v>
      </c>
      <c r="M65" s="20">
        <v>135</v>
      </c>
      <c r="N65" s="392"/>
      <c r="O65" s="310"/>
      <c r="P65" s="310"/>
      <c r="Q65" s="420"/>
      <c r="R65" s="12"/>
      <c r="S65" s="401"/>
      <c r="T65" s="383"/>
      <c r="U65" s="10"/>
      <c r="V65" s="68"/>
      <c r="W65" s="68"/>
      <c r="X65" s="68"/>
    </row>
    <row r="66" spans="1:24" s="13" customFormat="1" x14ac:dyDescent="0.25">
      <c r="A66" s="10"/>
      <c r="B66" s="380"/>
      <c r="C66" s="380"/>
      <c r="D66" s="380"/>
      <c r="E66" s="380"/>
      <c r="F66" s="398"/>
      <c r="G66" s="392"/>
      <c r="H66" s="379" t="s">
        <v>436</v>
      </c>
      <c r="I66" s="382">
        <v>1050</v>
      </c>
      <c r="J66" s="392"/>
      <c r="K66" s="10" t="s">
        <v>428</v>
      </c>
      <c r="L66" s="10" t="s">
        <v>434</v>
      </c>
      <c r="M66" s="20">
        <v>205</v>
      </c>
      <c r="N66" s="393"/>
      <c r="O66" s="310"/>
      <c r="P66" s="310"/>
      <c r="Q66" s="420"/>
      <c r="R66" s="12"/>
      <c r="S66" s="401"/>
      <c r="T66" s="383"/>
      <c r="U66" s="10"/>
      <c r="V66" s="68"/>
      <c r="W66" s="68"/>
      <c r="X66" s="68"/>
    </row>
    <row r="67" spans="1:24" s="13" customFormat="1" x14ac:dyDescent="0.25">
      <c r="A67" s="10"/>
      <c r="B67" s="380"/>
      <c r="C67" s="380"/>
      <c r="D67" s="380"/>
      <c r="E67" s="380"/>
      <c r="F67" s="398"/>
      <c r="G67" s="392"/>
      <c r="H67" s="380"/>
      <c r="I67" s="383"/>
      <c r="J67" s="392"/>
      <c r="K67" s="10" t="s">
        <v>428</v>
      </c>
      <c r="L67" s="10" t="s">
        <v>435</v>
      </c>
      <c r="M67" s="252">
        <v>135.5</v>
      </c>
      <c r="N67" s="391">
        <f>I66-M67-M68-M69</f>
        <v>0</v>
      </c>
      <c r="O67" s="310"/>
      <c r="P67" s="310"/>
      <c r="Q67" s="420"/>
      <c r="R67" s="12"/>
      <c r="S67" s="401"/>
      <c r="T67" s="383"/>
      <c r="U67" s="10"/>
      <c r="V67" s="68"/>
      <c r="W67" s="68"/>
      <c r="X67" s="68"/>
    </row>
    <row r="68" spans="1:24" s="13" customFormat="1" x14ac:dyDescent="0.25">
      <c r="A68" s="10"/>
      <c r="B68" s="380"/>
      <c r="C68" s="380"/>
      <c r="D68" s="380"/>
      <c r="E68" s="380"/>
      <c r="F68" s="398"/>
      <c r="G68" s="392"/>
      <c r="H68" s="381"/>
      <c r="I68" s="384"/>
      <c r="J68" s="392"/>
      <c r="K68" s="10" t="s">
        <v>437</v>
      </c>
      <c r="L68" s="10" t="s">
        <v>438</v>
      </c>
      <c r="M68" s="252">
        <v>860</v>
      </c>
      <c r="N68" s="392"/>
      <c r="O68" s="310"/>
      <c r="P68" s="310"/>
      <c r="Q68" s="420"/>
      <c r="R68" s="12"/>
      <c r="S68" s="401"/>
      <c r="T68" s="383"/>
      <c r="U68" s="10"/>
      <c r="V68" s="68"/>
      <c r="W68" s="68"/>
      <c r="X68" s="68"/>
    </row>
    <row r="69" spans="1:24" s="13" customFormat="1" ht="15" customHeight="1" x14ac:dyDescent="0.25">
      <c r="A69" s="10"/>
      <c r="B69" s="380"/>
      <c r="C69" s="380"/>
      <c r="D69" s="380"/>
      <c r="E69" s="380"/>
      <c r="F69" s="398"/>
      <c r="G69" s="392"/>
      <c r="H69" s="379" t="s">
        <v>508</v>
      </c>
      <c r="I69" s="382">
        <v>1470.5</v>
      </c>
      <c r="J69" s="392"/>
      <c r="K69" s="10" t="s">
        <v>437</v>
      </c>
      <c r="L69" s="10" t="s">
        <v>439</v>
      </c>
      <c r="M69" s="252">
        <v>54.5</v>
      </c>
      <c r="N69" s="393"/>
      <c r="O69" s="310"/>
      <c r="P69" s="310"/>
      <c r="Q69" s="420"/>
      <c r="R69" s="12"/>
      <c r="S69" s="401"/>
      <c r="T69" s="383"/>
      <c r="U69" s="10"/>
      <c r="V69" s="68"/>
      <c r="W69" s="68"/>
      <c r="X69" s="68"/>
    </row>
    <row r="70" spans="1:24" s="13" customFormat="1" x14ac:dyDescent="0.25">
      <c r="A70" s="10"/>
      <c r="B70" s="380"/>
      <c r="C70" s="380"/>
      <c r="D70" s="380"/>
      <c r="E70" s="380"/>
      <c r="F70" s="398"/>
      <c r="G70" s="392"/>
      <c r="H70" s="380"/>
      <c r="I70" s="383"/>
      <c r="J70" s="392"/>
      <c r="K70" s="10" t="s">
        <v>437</v>
      </c>
      <c r="L70" s="224" t="s">
        <v>440</v>
      </c>
      <c r="M70" s="355">
        <v>270.5</v>
      </c>
      <c r="N70" s="425">
        <f>I69-M70-M71-M72-M73</f>
        <v>0</v>
      </c>
      <c r="O70" s="345"/>
      <c r="P70" s="310"/>
      <c r="Q70" s="420"/>
      <c r="R70" s="12"/>
      <c r="S70" s="401"/>
      <c r="T70" s="383"/>
      <c r="U70" s="10"/>
      <c r="V70" s="68"/>
      <c r="W70" s="68"/>
      <c r="X70" s="68"/>
    </row>
    <row r="71" spans="1:24" s="13" customFormat="1" x14ac:dyDescent="0.25">
      <c r="A71" s="10"/>
      <c r="B71" s="380"/>
      <c r="C71" s="380"/>
      <c r="D71" s="380"/>
      <c r="E71" s="380"/>
      <c r="F71" s="398"/>
      <c r="G71" s="392"/>
      <c r="H71" s="380"/>
      <c r="I71" s="383"/>
      <c r="J71" s="392"/>
      <c r="K71" s="10" t="s">
        <v>437</v>
      </c>
      <c r="L71" s="224" t="s">
        <v>441</v>
      </c>
      <c r="M71" s="355">
        <v>205</v>
      </c>
      <c r="N71" s="425"/>
      <c r="O71" s="345"/>
      <c r="P71" s="310"/>
      <c r="Q71" s="420"/>
      <c r="R71" s="12"/>
      <c r="S71" s="401"/>
      <c r="T71" s="383"/>
      <c r="U71" s="10"/>
      <c r="V71" s="68"/>
      <c r="W71" s="68"/>
      <c r="X71" s="68"/>
    </row>
    <row r="72" spans="1:24" s="13" customFormat="1" x14ac:dyDescent="0.25">
      <c r="A72" s="10"/>
      <c r="B72" s="380"/>
      <c r="C72" s="380"/>
      <c r="D72" s="380"/>
      <c r="E72" s="380"/>
      <c r="F72" s="398"/>
      <c r="G72" s="392"/>
      <c r="H72" s="380"/>
      <c r="I72" s="383"/>
      <c r="J72" s="392"/>
      <c r="K72" s="10" t="s">
        <v>507</v>
      </c>
      <c r="L72" s="224" t="s">
        <v>506</v>
      </c>
      <c r="M72" s="355">
        <v>845</v>
      </c>
      <c r="N72" s="425"/>
      <c r="O72" s="345"/>
      <c r="P72" s="310"/>
      <c r="Q72" s="420"/>
      <c r="R72" s="12"/>
      <c r="S72" s="401"/>
      <c r="T72" s="383"/>
      <c r="U72" s="10"/>
      <c r="V72" s="68"/>
      <c r="W72" s="68"/>
      <c r="X72" s="68"/>
    </row>
    <row r="73" spans="1:24" s="13" customFormat="1" ht="15.75" x14ac:dyDescent="0.25">
      <c r="A73" s="10"/>
      <c r="B73" s="380"/>
      <c r="C73" s="380"/>
      <c r="D73" s="380"/>
      <c r="E73" s="380"/>
      <c r="F73" s="398"/>
      <c r="G73" s="392"/>
      <c r="H73" s="381"/>
      <c r="I73" s="384"/>
      <c r="J73" s="392"/>
      <c r="K73" s="365">
        <v>41871.525740081001</v>
      </c>
      <c r="L73" s="368" t="s">
        <v>556</v>
      </c>
      <c r="M73" s="369">
        <v>150</v>
      </c>
      <c r="N73" s="425"/>
      <c r="O73" s="363"/>
      <c r="P73" s="345"/>
      <c r="Q73" s="420"/>
      <c r="R73" s="12"/>
      <c r="S73" s="401"/>
      <c r="T73" s="383"/>
      <c r="U73" s="10"/>
      <c r="V73" s="68"/>
      <c r="W73" s="68"/>
      <c r="X73" s="68"/>
    </row>
    <row r="74" spans="1:24" s="13" customFormat="1" ht="30" x14ac:dyDescent="0.25">
      <c r="A74" s="10"/>
      <c r="B74" s="380"/>
      <c r="C74" s="380"/>
      <c r="D74" s="380"/>
      <c r="E74" s="380"/>
      <c r="F74" s="398"/>
      <c r="G74" s="392"/>
      <c r="H74" s="24" t="s">
        <v>559</v>
      </c>
      <c r="I74" s="10">
        <v>450</v>
      </c>
      <c r="J74" s="392"/>
      <c r="K74" s="366">
        <v>41884.396604710702</v>
      </c>
      <c r="L74" s="370" t="s">
        <v>557</v>
      </c>
      <c r="M74" s="369">
        <v>450</v>
      </c>
      <c r="N74" s="372">
        <f>I74-M74</f>
        <v>0</v>
      </c>
      <c r="O74" s="363"/>
      <c r="P74" s="345"/>
      <c r="Q74" s="420"/>
      <c r="R74" s="12"/>
      <c r="S74" s="401"/>
      <c r="T74" s="383"/>
      <c r="U74" s="10"/>
      <c r="V74" s="68"/>
      <c r="W74" s="68"/>
      <c r="X74" s="68"/>
    </row>
    <row r="75" spans="1:24" s="13" customFormat="1" ht="30" x14ac:dyDescent="0.25">
      <c r="A75" s="10"/>
      <c r="B75" s="380"/>
      <c r="C75" s="380"/>
      <c r="D75" s="380"/>
      <c r="E75" s="380"/>
      <c r="F75" s="398"/>
      <c r="G75" s="392"/>
      <c r="H75" s="24" t="s">
        <v>560</v>
      </c>
      <c r="I75" s="10">
        <v>37</v>
      </c>
      <c r="J75" s="392"/>
      <c r="K75" s="367">
        <v>41912.514621678201</v>
      </c>
      <c r="L75" s="371" t="s">
        <v>558</v>
      </c>
      <c r="M75" s="369">
        <v>37</v>
      </c>
      <c r="N75" s="372">
        <f>I75-M75</f>
        <v>0</v>
      </c>
      <c r="O75" s="363"/>
      <c r="P75" s="345"/>
      <c r="Q75" s="420"/>
      <c r="R75" s="12"/>
      <c r="S75" s="401"/>
      <c r="T75" s="383"/>
      <c r="U75" s="10"/>
      <c r="V75" s="68"/>
      <c r="W75" s="68"/>
      <c r="X75" s="68"/>
    </row>
    <row r="76" spans="1:24" s="13" customFormat="1" x14ac:dyDescent="0.25">
      <c r="A76" s="10"/>
      <c r="B76" s="380"/>
      <c r="C76" s="380"/>
      <c r="D76" s="380"/>
      <c r="E76" s="380"/>
      <c r="F76" s="398"/>
      <c r="G76" s="392"/>
      <c r="H76" s="10"/>
      <c r="I76" s="10"/>
      <c r="J76" s="392"/>
      <c r="K76" s="10"/>
      <c r="L76" s="224"/>
      <c r="M76" s="355"/>
      <c r="N76" s="355"/>
      <c r="O76" s="345"/>
      <c r="P76" s="345"/>
      <c r="Q76" s="420"/>
      <c r="R76" s="12"/>
      <c r="S76" s="401"/>
      <c r="T76" s="383"/>
      <c r="U76" s="10"/>
      <c r="V76" s="68"/>
      <c r="W76" s="68"/>
      <c r="X76" s="68"/>
    </row>
    <row r="77" spans="1:24" s="13" customFormat="1" x14ac:dyDescent="0.25">
      <c r="A77" s="10"/>
      <c r="B77" s="380"/>
      <c r="C77" s="380"/>
      <c r="D77" s="380"/>
      <c r="E77" s="380"/>
      <c r="F77" s="398"/>
      <c r="G77" s="392"/>
      <c r="H77" s="10"/>
      <c r="I77" s="10"/>
      <c r="J77" s="392"/>
      <c r="K77" s="10"/>
      <c r="L77" s="224"/>
      <c r="M77" s="355"/>
      <c r="N77" s="355"/>
      <c r="O77" s="345"/>
      <c r="P77" s="345"/>
      <c r="Q77" s="420"/>
      <c r="R77" s="12"/>
      <c r="S77" s="401"/>
      <c r="T77" s="383"/>
      <c r="U77" s="10"/>
      <c r="V77" s="68"/>
      <c r="W77" s="68"/>
      <c r="X77" s="68"/>
    </row>
    <row r="78" spans="1:24" s="13" customFormat="1" x14ac:dyDescent="0.25">
      <c r="A78" s="10"/>
      <c r="B78" s="380"/>
      <c r="C78" s="380"/>
      <c r="D78" s="380"/>
      <c r="E78" s="380"/>
      <c r="F78" s="398"/>
      <c r="G78" s="392"/>
      <c r="H78" s="10"/>
      <c r="I78" s="10"/>
      <c r="J78" s="392"/>
      <c r="K78" s="10"/>
      <c r="L78" s="10"/>
      <c r="M78" s="355"/>
      <c r="N78" s="349"/>
      <c r="O78" s="345"/>
      <c r="P78" s="345"/>
      <c r="Q78" s="420"/>
      <c r="R78" s="12"/>
      <c r="S78" s="401"/>
      <c r="T78" s="383"/>
      <c r="U78" s="10"/>
      <c r="V78" s="68"/>
      <c r="W78" s="68"/>
      <c r="X78" s="68"/>
    </row>
    <row r="79" spans="1:24" s="13" customFormat="1" x14ac:dyDescent="0.25">
      <c r="A79" s="10"/>
      <c r="B79" s="380"/>
      <c r="C79" s="380"/>
      <c r="D79" s="380"/>
      <c r="E79" s="380"/>
      <c r="F79" s="398"/>
      <c r="G79" s="392"/>
      <c r="H79" s="10"/>
      <c r="I79" s="10"/>
      <c r="J79" s="392"/>
      <c r="K79" s="10"/>
      <c r="L79" s="10"/>
      <c r="M79" s="297"/>
      <c r="N79" s="297"/>
      <c r="O79" s="310"/>
      <c r="P79" s="310"/>
      <c r="Q79" s="420"/>
      <c r="R79" s="12"/>
      <c r="S79" s="401"/>
      <c r="T79" s="383"/>
      <c r="U79" s="10"/>
      <c r="V79" s="68"/>
      <c r="W79" s="68"/>
      <c r="X79" s="68"/>
    </row>
    <row r="80" spans="1:24" s="13" customFormat="1" x14ac:dyDescent="0.25">
      <c r="A80" s="10"/>
      <c r="B80" s="380"/>
      <c r="C80" s="380"/>
      <c r="D80" s="380"/>
      <c r="E80" s="380"/>
      <c r="F80" s="398"/>
      <c r="G80" s="392"/>
      <c r="H80" s="10"/>
      <c r="I80" s="10"/>
      <c r="J80" s="392"/>
      <c r="K80" s="10"/>
      <c r="L80" s="10"/>
      <c r="M80" s="297"/>
      <c r="N80" s="297"/>
      <c r="O80" s="310"/>
      <c r="P80" s="310"/>
      <c r="Q80" s="420"/>
      <c r="R80" s="12"/>
      <c r="S80" s="401"/>
      <c r="T80" s="383"/>
      <c r="U80" s="10"/>
      <c r="V80" s="68"/>
      <c r="W80" s="68"/>
      <c r="X80" s="68"/>
    </row>
    <row r="81" spans="1:24" s="13" customFormat="1" x14ac:dyDescent="0.25">
      <c r="A81" s="10"/>
      <c r="B81" s="380"/>
      <c r="C81" s="380"/>
      <c r="D81" s="380"/>
      <c r="E81" s="380"/>
      <c r="F81" s="398"/>
      <c r="G81" s="392"/>
      <c r="H81" s="10"/>
      <c r="I81" s="10"/>
      <c r="J81" s="392"/>
      <c r="K81" s="10"/>
      <c r="L81" s="10"/>
      <c r="M81" s="252"/>
      <c r="N81" s="252"/>
      <c r="O81" s="310"/>
      <c r="P81" s="310"/>
      <c r="Q81" s="420"/>
      <c r="R81" s="12"/>
      <c r="S81" s="401"/>
      <c r="T81" s="383"/>
      <c r="U81" s="10"/>
      <c r="V81" s="68"/>
      <c r="W81" s="68"/>
      <c r="X81" s="68"/>
    </row>
    <row r="82" spans="1:24" s="13" customFormat="1" x14ac:dyDescent="0.25">
      <c r="A82" s="10"/>
      <c r="B82" s="380"/>
      <c r="C82" s="380"/>
      <c r="D82" s="380"/>
      <c r="E82" s="380"/>
      <c r="F82" s="398"/>
      <c r="G82" s="392"/>
      <c r="H82" s="10"/>
      <c r="I82" s="10"/>
      <c r="J82" s="392"/>
      <c r="K82" s="10"/>
      <c r="L82" s="10"/>
      <c r="M82" s="252"/>
      <c r="N82" s="252"/>
      <c r="O82" s="310"/>
      <c r="P82" s="310"/>
      <c r="Q82" s="420"/>
      <c r="R82" s="12"/>
      <c r="S82" s="401"/>
      <c r="T82" s="383"/>
      <c r="U82" s="10"/>
      <c r="V82" s="68"/>
      <c r="W82" s="68"/>
      <c r="X82" s="68"/>
    </row>
    <row r="83" spans="1:24" s="13" customFormat="1" x14ac:dyDescent="0.25">
      <c r="A83" s="10"/>
      <c r="B83" s="380"/>
      <c r="C83" s="381"/>
      <c r="D83" s="381"/>
      <c r="E83" s="381"/>
      <c r="F83" s="399"/>
      <c r="G83" s="393"/>
      <c r="H83" s="10"/>
      <c r="I83" s="10">
        <f>SUM(I54:I82)</f>
        <v>5112.5</v>
      </c>
      <c r="J83" s="393"/>
      <c r="K83" s="10"/>
      <c r="L83" s="10"/>
      <c r="M83" s="20">
        <f>SUM(M54:M82)</f>
        <v>5112.5</v>
      </c>
      <c r="N83" s="20">
        <f t="shared" ref="N83:N89" si="0">I83-M83</f>
        <v>0</v>
      </c>
      <c r="O83" s="310"/>
      <c r="P83" s="310"/>
      <c r="Q83" s="421"/>
      <c r="R83" s="12"/>
      <c r="S83" s="402"/>
      <c r="T83" s="384"/>
      <c r="U83" s="10"/>
      <c r="V83" s="68"/>
      <c r="W83" s="68"/>
      <c r="X83" s="68"/>
    </row>
    <row r="84" spans="1:24" s="13" customFormat="1" ht="30" customHeight="1" x14ac:dyDescent="0.25">
      <c r="A84" s="10">
        <v>7</v>
      </c>
      <c r="B84" s="380"/>
      <c r="C84" s="379" t="s">
        <v>51</v>
      </c>
      <c r="D84" s="379">
        <v>202177205</v>
      </c>
      <c r="E84" s="379" t="s">
        <v>49</v>
      </c>
      <c r="F84" s="397" t="s">
        <v>52</v>
      </c>
      <c r="G84" s="391">
        <v>1200</v>
      </c>
      <c r="H84" s="24" t="s">
        <v>162</v>
      </c>
      <c r="I84" s="10">
        <v>117</v>
      </c>
      <c r="J84" s="391">
        <f>G84-I84-I85-I86-I87-I88-I89</f>
        <v>0</v>
      </c>
      <c r="K84" s="11">
        <v>41708</v>
      </c>
      <c r="L84" s="10" t="s">
        <v>163</v>
      </c>
      <c r="M84" s="20">
        <v>117</v>
      </c>
      <c r="N84" s="20">
        <f t="shared" si="0"/>
        <v>0</v>
      </c>
      <c r="O84" s="314"/>
      <c r="P84" s="314"/>
      <c r="Q84" s="419">
        <v>42004</v>
      </c>
      <c r="R84" s="12"/>
      <c r="S84" s="400">
        <v>50110000</v>
      </c>
      <c r="T84" s="382" t="s">
        <v>77</v>
      </c>
      <c r="U84" s="10"/>
      <c r="V84" s="68"/>
      <c r="W84" s="68"/>
      <c r="X84" s="68"/>
    </row>
    <row r="85" spans="1:24" s="13" customFormat="1" ht="30" x14ac:dyDescent="0.25">
      <c r="A85" s="10"/>
      <c r="B85" s="380"/>
      <c r="C85" s="380"/>
      <c r="D85" s="380"/>
      <c r="E85" s="380"/>
      <c r="F85" s="398"/>
      <c r="G85" s="392"/>
      <c r="H85" s="24" t="s">
        <v>220</v>
      </c>
      <c r="I85" s="10">
        <v>382.5</v>
      </c>
      <c r="J85" s="392"/>
      <c r="K85" s="11">
        <v>41708</v>
      </c>
      <c r="L85" s="10" t="s">
        <v>182</v>
      </c>
      <c r="M85" s="20">
        <v>382.5</v>
      </c>
      <c r="N85" s="20">
        <f t="shared" si="0"/>
        <v>0</v>
      </c>
      <c r="O85" s="308"/>
      <c r="P85" s="308"/>
      <c r="Q85" s="420"/>
      <c r="R85" s="12"/>
      <c r="S85" s="401"/>
      <c r="T85" s="383"/>
      <c r="U85" s="10"/>
      <c r="V85" s="68"/>
      <c r="W85" s="68"/>
      <c r="X85" s="68"/>
    </row>
    <row r="86" spans="1:24" s="13" customFormat="1" ht="30" x14ac:dyDescent="0.25">
      <c r="A86" s="10"/>
      <c r="B86" s="380"/>
      <c r="C86" s="380"/>
      <c r="D86" s="380"/>
      <c r="E86" s="380"/>
      <c r="F86" s="398"/>
      <c r="G86" s="392"/>
      <c r="H86" s="24" t="s">
        <v>219</v>
      </c>
      <c r="I86" s="10">
        <v>40</v>
      </c>
      <c r="J86" s="392"/>
      <c r="K86" s="11">
        <v>41730</v>
      </c>
      <c r="L86" s="10" t="s">
        <v>221</v>
      </c>
      <c r="M86" s="20">
        <v>40</v>
      </c>
      <c r="N86" s="20">
        <f t="shared" si="0"/>
        <v>0</v>
      </c>
      <c r="O86" s="308"/>
      <c r="P86" s="308"/>
      <c r="Q86" s="420"/>
      <c r="R86" s="12"/>
      <c r="S86" s="401"/>
      <c r="T86" s="383"/>
      <c r="U86" s="10"/>
      <c r="V86" s="68"/>
      <c r="W86" s="68"/>
      <c r="X86" s="68"/>
    </row>
    <row r="87" spans="1:24" s="13" customFormat="1" ht="30" x14ac:dyDescent="0.25">
      <c r="A87" s="10"/>
      <c r="B87" s="380"/>
      <c r="C87" s="380"/>
      <c r="D87" s="380"/>
      <c r="E87" s="380"/>
      <c r="F87" s="398"/>
      <c r="G87" s="392"/>
      <c r="H87" s="24" t="s">
        <v>297</v>
      </c>
      <c r="I87" s="10">
        <v>75</v>
      </c>
      <c r="J87" s="392"/>
      <c r="K87" s="11">
        <v>41786</v>
      </c>
      <c r="L87" s="10" t="s">
        <v>299</v>
      </c>
      <c r="M87" s="20">
        <v>75</v>
      </c>
      <c r="N87" s="20">
        <f t="shared" si="0"/>
        <v>0</v>
      </c>
      <c r="O87" s="308"/>
      <c r="P87" s="308"/>
      <c r="Q87" s="420"/>
      <c r="R87" s="12"/>
      <c r="S87" s="401"/>
      <c r="T87" s="383"/>
      <c r="U87" s="10"/>
      <c r="V87" s="68"/>
      <c r="W87" s="68"/>
      <c r="X87" s="68"/>
    </row>
    <row r="88" spans="1:24" s="13" customFormat="1" ht="30" x14ac:dyDescent="0.25">
      <c r="A88" s="10"/>
      <c r="B88" s="380"/>
      <c r="C88" s="380"/>
      <c r="D88" s="380"/>
      <c r="E88" s="380"/>
      <c r="F88" s="398"/>
      <c r="G88" s="392"/>
      <c r="H88" s="351" t="s">
        <v>459</v>
      </c>
      <c r="I88" s="352">
        <v>112</v>
      </c>
      <c r="J88" s="392"/>
      <c r="K88" s="354" t="s">
        <v>482</v>
      </c>
      <c r="L88" s="352" t="s">
        <v>483</v>
      </c>
      <c r="M88" s="353">
        <v>112</v>
      </c>
      <c r="N88" s="353">
        <f t="shared" si="0"/>
        <v>0</v>
      </c>
      <c r="O88" s="308"/>
      <c r="P88" s="308"/>
      <c r="Q88" s="420"/>
      <c r="R88" s="12"/>
      <c r="S88" s="401"/>
      <c r="T88" s="383"/>
      <c r="U88" s="10"/>
      <c r="V88" s="68"/>
      <c r="W88" s="68"/>
      <c r="X88" s="68"/>
    </row>
    <row r="89" spans="1:24" s="13" customFormat="1" ht="30" x14ac:dyDescent="0.25">
      <c r="A89" s="10"/>
      <c r="B89" s="380"/>
      <c r="C89" s="380"/>
      <c r="D89" s="380"/>
      <c r="E89" s="380"/>
      <c r="F89" s="398"/>
      <c r="G89" s="392"/>
      <c r="H89" s="24" t="s">
        <v>511</v>
      </c>
      <c r="I89" s="10">
        <v>473.5</v>
      </c>
      <c r="J89" s="392"/>
      <c r="K89" s="11" t="s">
        <v>496</v>
      </c>
      <c r="L89" s="10" t="s">
        <v>512</v>
      </c>
      <c r="M89" s="355">
        <v>167</v>
      </c>
      <c r="N89" s="355">
        <f t="shared" si="0"/>
        <v>306.5</v>
      </c>
      <c r="O89" s="308"/>
      <c r="P89" s="308"/>
      <c r="Q89" s="420"/>
      <c r="R89" s="12"/>
      <c r="S89" s="401"/>
      <c r="T89" s="383"/>
      <c r="U89" s="10"/>
      <c r="V89" s="68"/>
      <c r="W89" s="68"/>
      <c r="X89" s="68"/>
    </row>
    <row r="90" spans="1:24" s="13" customFormat="1" x14ac:dyDescent="0.25">
      <c r="A90" s="10"/>
      <c r="B90" s="380"/>
      <c r="C90" s="380"/>
      <c r="D90" s="380"/>
      <c r="E90" s="380"/>
      <c r="F90" s="398"/>
      <c r="G90" s="392"/>
      <c r="H90" s="34"/>
      <c r="I90" s="34"/>
      <c r="J90" s="392"/>
      <c r="K90" s="34"/>
      <c r="L90" s="34"/>
      <c r="M90" s="34"/>
      <c r="N90" s="355">
        <f>I266-M266</f>
        <v>0</v>
      </c>
      <c r="O90" s="308"/>
      <c r="P90" s="308"/>
      <c r="Q90" s="420"/>
      <c r="R90" s="12"/>
      <c r="S90" s="401"/>
      <c r="T90" s="383"/>
      <c r="U90" s="10"/>
      <c r="V90" s="68"/>
      <c r="W90" s="68"/>
      <c r="X90" s="68"/>
    </row>
    <row r="91" spans="1:24" s="13" customFormat="1" x14ac:dyDescent="0.25">
      <c r="A91" s="10"/>
      <c r="B91" s="380"/>
      <c r="C91" s="380"/>
      <c r="D91" s="380"/>
      <c r="E91" s="380"/>
      <c r="F91" s="398"/>
      <c r="G91" s="392"/>
      <c r="H91" s="10"/>
      <c r="I91" s="10"/>
      <c r="J91" s="392"/>
      <c r="K91" s="10"/>
      <c r="L91" s="10"/>
      <c r="M91" s="355"/>
      <c r="N91" s="355">
        <f t="shared" ref="N91:N100" si="1">I91-M91</f>
        <v>0</v>
      </c>
      <c r="O91" s="308"/>
      <c r="P91" s="308"/>
      <c r="Q91" s="420"/>
      <c r="R91" s="12"/>
      <c r="S91" s="401"/>
      <c r="T91" s="383"/>
      <c r="U91" s="10"/>
      <c r="V91" s="68"/>
      <c r="W91" s="68"/>
      <c r="X91" s="68"/>
    </row>
    <row r="92" spans="1:24" s="13" customFormat="1" x14ac:dyDescent="0.25">
      <c r="A92" s="10"/>
      <c r="B92" s="380"/>
      <c r="C92" s="380"/>
      <c r="D92" s="380"/>
      <c r="E92" s="380"/>
      <c r="F92" s="398"/>
      <c r="G92" s="392"/>
      <c r="H92" s="10"/>
      <c r="I92" s="10"/>
      <c r="J92" s="392"/>
      <c r="K92" s="10"/>
      <c r="L92" s="10"/>
      <c r="M92" s="355"/>
      <c r="N92" s="355">
        <f t="shared" si="1"/>
        <v>0</v>
      </c>
      <c r="O92" s="308"/>
      <c r="P92" s="308"/>
      <c r="Q92" s="420"/>
      <c r="R92" s="12"/>
      <c r="S92" s="401"/>
      <c r="T92" s="383"/>
      <c r="U92" s="10"/>
      <c r="V92" s="68"/>
      <c r="W92" s="68"/>
      <c r="X92" s="68"/>
    </row>
    <row r="93" spans="1:24" s="13" customFormat="1" x14ac:dyDescent="0.25">
      <c r="A93" s="10"/>
      <c r="B93" s="380"/>
      <c r="C93" s="380"/>
      <c r="D93" s="380"/>
      <c r="E93" s="380"/>
      <c r="F93" s="398"/>
      <c r="G93" s="392"/>
      <c r="H93" s="350"/>
      <c r="I93" s="350"/>
      <c r="J93" s="392"/>
      <c r="K93" s="350"/>
      <c r="L93" s="350"/>
      <c r="M93" s="349"/>
      <c r="N93" s="349">
        <f t="shared" si="1"/>
        <v>0</v>
      </c>
      <c r="O93" s="308"/>
      <c r="P93" s="308"/>
      <c r="Q93" s="420"/>
      <c r="R93" s="12"/>
      <c r="S93" s="401"/>
      <c r="T93" s="383"/>
      <c r="U93" s="10"/>
      <c r="V93" s="68"/>
      <c r="W93" s="68"/>
      <c r="X93" s="68"/>
    </row>
    <row r="94" spans="1:24" s="13" customFormat="1" x14ac:dyDescent="0.25">
      <c r="A94" s="10"/>
      <c r="B94" s="380"/>
      <c r="C94" s="381"/>
      <c r="D94" s="381"/>
      <c r="E94" s="381"/>
      <c r="F94" s="399"/>
      <c r="G94" s="393"/>
      <c r="H94" s="301"/>
      <c r="I94" s="301">
        <f>SUM(I84:I93)</f>
        <v>1200</v>
      </c>
      <c r="J94" s="364"/>
      <c r="K94" s="10"/>
      <c r="L94" s="10"/>
      <c r="M94" s="20"/>
      <c r="N94" s="20">
        <f t="shared" si="1"/>
        <v>1200</v>
      </c>
      <c r="O94" s="309"/>
      <c r="P94" s="309"/>
      <c r="Q94" s="421"/>
      <c r="R94" s="12"/>
      <c r="S94" s="402"/>
      <c r="T94" s="384"/>
      <c r="U94" s="10"/>
      <c r="V94" s="68"/>
      <c r="W94" s="68"/>
      <c r="X94" s="68"/>
    </row>
    <row r="95" spans="1:24" s="13" customFormat="1" ht="36" x14ac:dyDescent="0.25">
      <c r="A95" s="10"/>
      <c r="B95" s="380"/>
      <c r="C95" s="379" t="s">
        <v>53</v>
      </c>
      <c r="D95" s="379">
        <v>236096675</v>
      </c>
      <c r="E95" s="379" t="s">
        <v>49</v>
      </c>
      <c r="F95" s="397" t="s">
        <v>54</v>
      </c>
      <c r="G95" s="391">
        <v>2000</v>
      </c>
      <c r="H95" s="55" t="s">
        <v>107</v>
      </c>
      <c r="I95" s="10">
        <v>428</v>
      </c>
      <c r="J95" s="391">
        <f>G95-I106:I106</f>
        <v>0</v>
      </c>
      <c r="K95" s="11">
        <v>41681</v>
      </c>
      <c r="L95" s="10" t="s">
        <v>139</v>
      </c>
      <c r="M95" s="20">
        <v>428</v>
      </c>
      <c r="N95" s="20">
        <f t="shared" si="1"/>
        <v>0</v>
      </c>
      <c r="O95" s="314"/>
      <c r="P95" s="314"/>
      <c r="Q95" s="419">
        <v>42004</v>
      </c>
      <c r="R95" s="12"/>
      <c r="S95" s="400">
        <v>50110000</v>
      </c>
      <c r="T95" s="382" t="s">
        <v>77</v>
      </c>
      <c r="U95" s="10"/>
      <c r="V95" s="68"/>
      <c r="W95" s="68"/>
      <c r="X95" s="68"/>
    </row>
    <row r="96" spans="1:24" s="13" customFormat="1" ht="36" x14ac:dyDescent="0.25">
      <c r="A96" s="10"/>
      <c r="B96" s="380"/>
      <c r="C96" s="380"/>
      <c r="D96" s="380"/>
      <c r="E96" s="380"/>
      <c r="F96" s="398"/>
      <c r="G96" s="392"/>
      <c r="H96" s="55" t="s">
        <v>164</v>
      </c>
      <c r="I96" s="10">
        <v>230</v>
      </c>
      <c r="J96" s="392"/>
      <c r="K96" s="11">
        <v>41708</v>
      </c>
      <c r="L96" s="10" t="s">
        <v>165</v>
      </c>
      <c r="M96" s="20">
        <v>230</v>
      </c>
      <c r="N96" s="20">
        <f t="shared" si="1"/>
        <v>0</v>
      </c>
      <c r="O96" s="308"/>
      <c r="P96" s="308"/>
      <c r="Q96" s="420"/>
      <c r="R96" s="12"/>
      <c r="S96" s="401"/>
      <c r="T96" s="383"/>
      <c r="U96" s="10"/>
      <c r="V96" s="68"/>
      <c r="W96" s="68"/>
      <c r="X96" s="68"/>
    </row>
    <row r="97" spans="1:24" s="13" customFormat="1" ht="36" x14ac:dyDescent="0.25">
      <c r="A97" s="10"/>
      <c r="B97" s="380"/>
      <c r="C97" s="380"/>
      <c r="D97" s="380"/>
      <c r="E97" s="380"/>
      <c r="F97" s="398"/>
      <c r="G97" s="392"/>
      <c r="H97" s="55" t="s">
        <v>208</v>
      </c>
      <c r="I97" s="10">
        <v>96</v>
      </c>
      <c r="J97" s="392"/>
      <c r="K97" s="11">
        <v>41726</v>
      </c>
      <c r="L97" s="10" t="s">
        <v>207</v>
      </c>
      <c r="M97" s="20">
        <v>96</v>
      </c>
      <c r="N97" s="20">
        <f t="shared" si="1"/>
        <v>0</v>
      </c>
      <c r="O97" s="308"/>
      <c r="P97" s="308"/>
      <c r="Q97" s="420"/>
      <c r="R97" s="12"/>
      <c r="S97" s="401"/>
      <c r="T97" s="383"/>
      <c r="U97" s="10"/>
      <c r="V97" s="68"/>
      <c r="W97" s="68"/>
      <c r="X97" s="68"/>
    </row>
    <row r="98" spans="1:24" s="13" customFormat="1" ht="36" x14ac:dyDescent="0.25">
      <c r="A98" s="10"/>
      <c r="B98" s="380"/>
      <c r="C98" s="380"/>
      <c r="D98" s="380"/>
      <c r="E98" s="380"/>
      <c r="F98" s="398"/>
      <c r="G98" s="392"/>
      <c r="H98" s="55" t="s">
        <v>275</v>
      </c>
      <c r="I98" s="10">
        <v>230</v>
      </c>
      <c r="J98" s="392"/>
      <c r="K98" s="11">
        <v>41764</v>
      </c>
      <c r="L98" s="10" t="s">
        <v>276</v>
      </c>
      <c r="M98" s="20">
        <v>230</v>
      </c>
      <c r="N98" s="20">
        <f t="shared" si="1"/>
        <v>0</v>
      </c>
      <c r="O98" s="308"/>
      <c r="P98" s="308"/>
      <c r="Q98" s="420"/>
      <c r="R98" s="12"/>
      <c r="S98" s="401"/>
      <c r="T98" s="383"/>
      <c r="U98" s="10"/>
      <c r="V98" s="68"/>
      <c r="W98" s="68"/>
      <c r="X98" s="68"/>
    </row>
    <row r="99" spans="1:24" s="13" customFormat="1" ht="36" x14ac:dyDescent="0.25">
      <c r="A99" s="10"/>
      <c r="B99" s="380"/>
      <c r="C99" s="380"/>
      <c r="D99" s="380"/>
      <c r="E99" s="380"/>
      <c r="F99" s="398"/>
      <c r="G99" s="392"/>
      <c r="H99" s="55" t="s">
        <v>295</v>
      </c>
      <c r="I99" s="10">
        <v>168</v>
      </c>
      <c r="J99" s="392"/>
      <c r="K99" s="11">
        <v>41778</v>
      </c>
      <c r="L99" s="10" t="s">
        <v>296</v>
      </c>
      <c r="M99" s="20">
        <v>168</v>
      </c>
      <c r="N99" s="20">
        <f t="shared" si="1"/>
        <v>0</v>
      </c>
      <c r="O99" s="308"/>
      <c r="P99" s="308"/>
      <c r="Q99" s="420"/>
      <c r="R99" s="12"/>
      <c r="S99" s="401"/>
      <c r="T99" s="383"/>
      <c r="U99" s="10"/>
      <c r="V99" s="68"/>
      <c r="W99" s="68"/>
      <c r="X99" s="68"/>
    </row>
    <row r="100" spans="1:24" s="13" customFormat="1" ht="30" x14ac:dyDescent="0.25">
      <c r="A100" s="10"/>
      <c r="B100" s="380"/>
      <c r="C100" s="380"/>
      <c r="D100" s="380"/>
      <c r="E100" s="380"/>
      <c r="F100" s="398"/>
      <c r="G100" s="392"/>
      <c r="H100" s="24" t="s">
        <v>501</v>
      </c>
      <c r="I100" s="10">
        <v>198</v>
      </c>
      <c r="J100" s="392"/>
      <c r="K100" s="10" t="s">
        <v>488</v>
      </c>
      <c r="L100" s="10" t="s">
        <v>503</v>
      </c>
      <c r="M100" s="20">
        <v>198</v>
      </c>
      <c r="N100" s="20">
        <f t="shared" si="1"/>
        <v>0</v>
      </c>
      <c r="O100" s="308"/>
      <c r="P100" s="308"/>
      <c r="Q100" s="420"/>
      <c r="R100" s="12"/>
      <c r="S100" s="401"/>
      <c r="T100" s="383"/>
      <c r="U100" s="10"/>
      <c r="V100" s="68"/>
      <c r="W100" s="68"/>
      <c r="X100" s="68"/>
    </row>
    <row r="101" spans="1:24" s="13" customFormat="1" ht="30" customHeight="1" x14ac:dyDescent="0.25">
      <c r="A101" s="10"/>
      <c r="B101" s="380"/>
      <c r="C101" s="380"/>
      <c r="D101" s="380"/>
      <c r="E101" s="380"/>
      <c r="F101" s="398"/>
      <c r="G101" s="392"/>
      <c r="H101" s="379" t="s">
        <v>502</v>
      </c>
      <c r="I101" s="382">
        <v>650</v>
      </c>
      <c r="J101" s="392"/>
      <c r="K101" s="10" t="s">
        <v>504</v>
      </c>
      <c r="L101" s="10" t="s">
        <v>505</v>
      </c>
      <c r="M101" s="20">
        <v>131</v>
      </c>
      <c r="N101" s="391">
        <f>I101-M101-M102-M103</f>
        <v>91</v>
      </c>
      <c r="O101" s="308"/>
      <c r="P101" s="308"/>
      <c r="Q101" s="420"/>
      <c r="R101" s="12"/>
      <c r="S101" s="401"/>
      <c r="T101" s="383"/>
      <c r="U101" s="10"/>
      <c r="V101" s="68"/>
      <c r="W101" s="68"/>
      <c r="X101" s="68"/>
    </row>
    <row r="102" spans="1:24" s="13" customFormat="1" x14ac:dyDescent="0.25">
      <c r="A102" s="10"/>
      <c r="B102" s="380"/>
      <c r="C102" s="380"/>
      <c r="D102" s="380"/>
      <c r="E102" s="380"/>
      <c r="F102" s="398"/>
      <c r="G102" s="392"/>
      <c r="H102" s="380"/>
      <c r="I102" s="383"/>
      <c r="J102" s="392"/>
      <c r="K102" s="10" t="s">
        <v>564</v>
      </c>
      <c r="L102" s="10" t="s">
        <v>565</v>
      </c>
      <c r="M102" s="20">
        <v>198</v>
      </c>
      <c r="N102" s="392"/>
      <c r="O102" s="308"/>
      <c r="P102" s="308"/>
      <c r="Q102" s="420"/>
      <c r="R102" s="12"/>
      <c r="S102" s="401"/>
      <c r="T102" s="383"/>
      <c r="U102" s="10"/>
      <c r="V102" s="68"/>
      <c r="W102" s="68"/>
      <c r="X102" s="68"/>
    </row>
    <row r="103" spans="1:24" s="13" customFormat="1" x14ac:dyDescent="0.25">
      <c r="A103" s="10"/>
      <c r="B103" s="380"/>
      <c r="C103" s="380"/>
      <c r="D103" s="380"/>
      <c r="E103" s="380"/>
      <c r="F103" s="398"/>
      <c r="G103" s="392"/>
      <c r="H103" s="381"/>
      <c r="I103" s="384"/>
      <c r="J103" s="392"/>
      <c r="K103" s="10" t="s">
        <v>566</v>
      </c>
      <c r="L103" s="10" t="s">
        <v>567</v>
      </c>
      <c r="M103" s="20">
        <v>230</v>
      </c>
      <c r="N103" s="393"/>
      <c r="O103" s="308"/>
      <c r="P103" s="308"/>
      <c r="Q103" s="420"/>
      <c r="R103" s="12"/>
      <c r="S103" s="401"/>
      <c r="T103" s="383"/>
      <c r="U103" s="10"/>
      <c r="V103" s="68"/>
      <c r="W103" s="68"/>
      <c r="X103" s="68"/>
    </row>
    <row r="104" spans="1:24" s="13" customFormat="1" x14ac:dyDescent="0.25">
      <c r="A104" s="10"/>
      <c r="B104" s="380"/>
      <c r="C104" s="380"/>
      <c r="D104" s="380"/>
      <c r="E104" s="380"/>
      <c r="F104" s="398"/>
      <c r="G104" s="392"/>
      <c r="H104" s="10"/>
      <c r="I104" s="10"/>
      <c r="J104" s="392"/>
      <c r="K104" s="10"/>
      <c r="L104" s="10"/>
      <c r="M104" s="20"/>
      <c r="N104" s="20">
        <f>I104-M104</f>
        <v>0</v>
      </c>
      <c r="O104" s="308"/>
      <c r="P104" s="308"/>
      <c r="Q104" s="420"/>
      <c r="R104" s="12"/>
      <c r="S104" s="401"/>
      <c r="T104" s="383"/>
      <c r="U104" s="10"/>
      <c r="V104" s="68"/>
      <c r="W104" s="68"/>
      <c r="X104" s="68"/>
    </row>
    <row r="105" spans="1:24" s="13" customFormat="1" ht="15.75" thickBot="1" x14ac:dyDescent="0.3">
      <c r="A105" s="10"/>
      <c r="B105" s="380"/>
      <c r="C105" s="380"/>
      <c r="D105" s="380"/>
      <c r="E105" s="380"/>
      <c r="F105" s="398"/>
      <c r="G105" s="392"/>
      <c r="H105" s="215"/>
      <c r="I105" s="215"/>
      <c r="J105" s="392"/>
      <c r="K105" s="10"/>
      <c r="L105" s="10"/>
      <c r="M105" s="20"/>
      <c r="N105" s="20">
        <f>I105-M105</f>
        <v>0</v>
      </c>
      <c r="O105" s="308"/>
      <c r="P105" s="308"/>
      <c r="Q105" s="420"/>
      <c r="R105" s="12"/>
      <c r="S105" s="401"/>
      <c r="T105" s="383"/>
      <c r="U105" s="10"/>
      <c r="V105" s="68"/>
      <c r="W105" s="68"/>
      <c r="X105" s="68"/>
    </row>
    <row r="106" spans="1:24" s="13" customFormat="1" ht="15.75" thickBot="1" x14ac:dyDescent="0.3">
      <c r="A106" s="10">
        <v>8</v>
      </c>
      <c r="B106" s="381"/>
      <c r="C106" s="381"/>
      <c r="D106" s="381"/>
      <c r="E106" s="381"/>
      <c r="F106" s="399"/>
      <c r="G106" s="455"/>
      <c r="H106" s="216"/>
      <c r="I106" s="217">
        <f>SUM(I95:I105)</f>
        <v>2000</v>
      </c>
      <c r="J106" s="403"/>
      <c r="K106" s="10"/>
      <c r="L106" s="10"/>
      <c r="M106" s="20"/>
      <c r="N106" s="20">
        <f>I106-M106</f>
        <v>2000</v>
      </c>
      <c r="O106" s="309"/>
      <c r="P106" s="309"/>
      <c r="Q106" s="421"/>
      <c r="R106" s="12"/>
      <c r="S106" s="402"/>
      <c r="T106" s="384"/>
      <c r="U106" s="10"/>
      <c r="V106" s="68"/>
      <c r="W106" s="68"/>
      <c r="X106" s="68"/>
    </row>
    <row r="107" spans="1:24" s="13" customFormat="1" ht="42.75" customHeight="1" x14ac:dyDescent="0.25">
      <c r="A107" s="10">
        <v>9</v>
      </c>
      <c r="B107" s="379" t="s">
        <v>98</v>
      </c>
      <c r="C107" s="379" t="s">
        <v>24</v>
      </c>
      <c r="D107" s="379">
        <v>211380833</v>
      </c>
      <c r="E107" s="379" t="s">
        <v>62</v>
      </c>
      <c r="F107" s="397" t="s">
        <v>61</v>
      </c>
      <c r="G107" s="391">
        <v>3885</v>
      </c>
      <c r="H107" s="404" t="s">
        <v>166</v>
      </c>
      <c r="I107" s="405">
        <v>450</v>
      </c>
      <c r="J107" s="391">
        <f>G107-I107</f>
        <v>3435</v>
      </c>
      <c r="K107" s="11">
        <v>41708</v>
      </c>
      <c r="L107" s="149" t="s">
        <v>167</v>
      </c>
      <c r="M107" s="20">
        <v>80.03</v>
      </c>
      <c r="N107" s="391">
        <f>I107-M107-M108-M109-M110-M111</f>
        <v>0</v>
      </c>
      <c r="O107" s="314"/>
      <c r="P107" s="314"/>
      <c r="Q107" s="419">
        <v>42004</v>
      </c>
      <c r="R107" s="12"/>
      <c r="S107" s="400">
        <v>64211200</v>
      </c>
      <c r="T107" s="382" t="s">
        <v>76</v>
      </c>
      <c r="U107" s="10"/>
      <c r="V107" s="68"/>
      <c r="W107" s="68"/>
      <c r="X107" s="68"/>
    </row>
    <row r="108" spans="1:24" s="13" customFormat="1" ht="30" x14ac:dyDescent="0.25">
      <c r="A108" s="51"/>
      <c r="B108" s="380"/>
      <c r="C108" s="380"/>
      <c r="D108" s="380"/>
      <c r="E108" s="380"/>
      <c r="F108" s="398"/>
      <c r="G108" s="392"/>
      <c r="H108" s="380"/>
      <c r="I108" s="383"/>
      <c r="J108" s="392"/>
      <c r="K108" s="11">
        <v>41733</v>
      </c>
      <c r="L108" s="149" t="s">
        <v>229</v>
      </c>
      <c r="M108" s="20">
        <v>85.24</v>
      </c>
      <c r="N108" s="392"/>
      <c r="O108" s="308"/>
      <c r="P108" s="308"/>
      <c r="Q108" s="420"/>
      <c r="R108" s="12"/>
      <c r="S108" s="401"/>
      <c r="T108" s="383"/>
      <c r="U108" s="10"/>
      <c r="V108" s="68"/>
      <c r="W108" s="68"/>
      <c r="X108" s="68"/>
    </row>
    <row r="109" spans="1:24" s="13" customFormat="1" x14ac:dyDescent="0.25">
      <c r="A109" s="51"/>
      <c r="B109" s="380"/>
      <c r="C109" s="380"/>
      <c r="D109" s="380"/>
      <c r="E109" s="380"/>
      <c r="F109" s="398"/>
      <c r="G109" s="392"/>
      <c r="H109" s="380"/>
      <c r="I109" s="383"/>
      <c r="J109" s="392"/>
      <c r="K109" s="10" t="s">
        <v>340</v>
      </c>
      <c r="L109" s="10" t="s">
        <v>278</v>
      </c>
      <c r="M109" s="20">
        <v>99.85</v>
      </c>
      <c r="N109" s="392"/>
      <c r="O109" s="308"/>
      <c r="P109" s="308"/>
      <c r="Q109" s="420"/>
      <c r="R109" s="12"/>
      <c r="S109" s="401"/>
      <c r="T109" s="383"/>
      <c r="U109" s="10"/>
      <c r="V109" s="68"/>
      <c r="W109" s="68"/>
      <c r="X109" s="68"/>
    </row>
    <row r="110" spans="1:24" s="13" customFormat="1" x14ac:dyDescent="0.25">
      <c r="A110" s="51"/>
      <c r="B110" s="380"/>
      <c r="C110" s="380"/>
      <c r="D110" s="380"/>
      <c r="E110" s="380"/>
      <c r="F110" s="398"/>
      <c r="G110" s="392"/>
      <c r="H110" s="380"/>
      <c r="I110" s="383"/>
      <c r="J110" s="392"/>
      <c r="K110" s="10" t="s">
        <v>329</v>
      </c>
      <c r="L110" s="10" t="s">
        <v>341</v>
      </c>
      <c r="M110" s="20">
        <v>133.81</v>
      </c>
      <c r="N110" s="392"/>
      <c r="O110" s="308"/>
      <c r="P110" s="308"/>
      <c r="Q110" s="420"/>
      <c r="R110" s="12"/>
      <c r="S110" s="401"/>
      <c r="T110" s="383"/>
      <c r="U110" s="10"/>
      <c r="V110" s="68"/>
      <c r="W110" s="68"/>
      <c r="X110" s="68"/>
    </row>
    <row r="111" spans="1:24" s="13" customFormat="1" x14ac:dyDescent="0.25">
      <c r="A111" s="51"/>
      <c r="B111" s="380"/>
      <c r="C111" s="380"/>
      <c r="D111" s="380"/>
      <c r="E111" s="380"/>
      <c r="F111" s="398"/>
      <c r="G111" s="392"/>
      <c r="H111" s="381"/>
      <c r="I111" s="384"/>
      <c r="J111" s="392"/>
      <c r="K111" s="10" t="s">
        <v>423</v>
      </c>
      <c r="L111" s="10" t="s">
        <v>443</v>
      </c>
      <c r="M111" s="20">
        <v>51.07</v>
      </c>
      <c r="N111" s="393"/>
      <c r="O111" s="308"/>
      <c r="P111" s="308"/>
      <c r="Q111" s="420"/>
      <c r="R111" s="12"/>
      <c r="S111" s="401"/>
      <c r="T111" s="383"/>
      <c r="U111" s="10"/>
      <c r="V111" s="68"/>
      <c r="W111" s="68"/>
      <c r="X111" s="68"/>
    </row>
    <row r="112" spans="1:24" s="13" customFormat="1" x14ac:dyDescent="0.25">
      <c r="A112" s="51"/>
      <c r="B112" s="380"/>
      <c r="C112" s="380"/>
      <c r="D112" s="380"/>
      <c r="E112" s="380"/>
      <c r="F112" s="398"/>
      <c r="G112" s="392"/>
      <c r="H112" s="379" t="s">
        <v>442</v>
      </c>
      <c r="I112" s="382">
        <v>450</v>
      </c>
      <c r="J112" s="392"/>
      <c r="K112" s="10" t="s">
        <v>423</v>
      </c>
      <c r="L112" s="10" t="s">
        <v>444</v>
      </c>
      <c r="M112" s="20">
        <v>62.45</v>
      </c>
      <c r="N112" s="391">
        <f>I112-M112-M113-M114-M115</f>
        <v>146.59000000000003</v>
      </c>
      <c r="O112" s="308"/>
      <c r="P112" s="308"/>
      <c r="Q112" s="420"/>
      <c r="R112" s="12"/>
      <c r="S112" s="401"/>
      <c r="T112" s="383"/>
      <c r="U112" s="10"/>
      <c r="V112" s="68"/>
      <c r="W112" s="68"/>
      <c r="X112" s="68"/>
    </row>
    <row r="113" spans="1:24" s="13" customFormat="1" x14ac:dyDescent="0.25">
      <c r="A113" s="51"/>
      <c r="B113" s="380"/>
      <c r="C113" s="380"/>
      <c r="D113" s="380"/>
      <c r="E113" s="380"/>
      <c r="F113" s="398"/>
      <c r="G113" s="392"/>
      <c r="H113" s="380"/>
      <c r="I113" s="383"/>
      <c r="J113" s="392"/>
      <c r="K113" s="10" t="s">
        <v>496</v>
      </c>
      <c r="L113" s="10" t="s">
        <v>568</v>
      </c>
      <c r="M113" s="20">
        <v>132.32</v>
      </c>
      <c r="N113" s="392"/>
      <c r="O113" s="308"/>
      <c r="P113" s="308"/>
      <c r="Q113" s="420"/>
      <c r="R113" s="12"/>
      <c r="S113" s="401"/>
      <c r="T113" s="383"/>
      <c r="U113" s="10"/>
      <c r="V113" s="68"/>
      <c r="W113" s="68"/>
      <c r="X113" s="68"/>
    </row>
    <row r="114" spans="1:24" s="13" customFormat="1" x14ac:dyDescent="0.25">
      <c r="A114" s="51"/>
      <c r="B114" s="380"/>
      <c r="C114" s="380"/>
      <c r="D114" s="380"/>
      <c r="E114" s="380"/>
      <c r="F114" s="398"/>
      <c r="G114" s="392"/>
      <c r="H114" s="380"/>
      <c r="I114" s="383"/>
      <c r="J114" s="392"/>
      <c r="K114" s="10" t="s">
        <v>525</v>
      </c>
      <c r="L114" s="10" t="s">
        <v>569</v>
      </c>
      <c r="M114" s="20">
        <v>108.64</v>
      </c>
      <c r="N114" s="392"/>
      <c r="O114" s="308"/>
      <c r="P114" s="308"/>
      <c r="Q114" s="420"/>
      <c r="R114" s="12"/>
      <c r="S114" s="401"/>
      <c r="T114" s="383"/>
      <c r="U114" s="10"/>
      <c r="V114" s="68"/>
      <c r="W114" s="68"/>
      <c r="X114" s="68"/>
    </row>
    <row r="115" spans="1:24" s="13" customFormat="1" x14ac:dyDescent="0.25">
      <c r="A115" s="51"/>
      <c r="B115" s="380"/>
      <c r="C115" s="380"/>
      <c r="D115" s="380"/>
      <c r="E115" s="380"/>
      <c r="F115" s="398"/>
      <c r="G115" s="392"/>
      <c r="H115" s="380"/>
      <c r="I115" s="383"/>
      <c r="J115" s="392"/>
      <c r="K115" s="10"/>
      <c r="L115" s="10"/>
      <c r="M115" s="20"/>
      <c r="N115" s="392"/>
      <c r="O115" s="308"/>
      <c r="P115" s="308"/>
      <c r="Q115" s="420"/>
      <c r="R115" s="12"/>
      <c r="S115" s="401"/>
      <c r="T115" s="383"/>
      <c r="U115" s="10"/>
      <c r="V115" s="68"/>
      <c r="W115" s="68"/>
      <c r="X115" s="68"/>
    </row>
    <row r="116" spans="1:24" s="13" customFormat="1" x14ac:dyDescent="0.25">
      <c r="A116" s="51"/>
      <c r="B116" s="380"/>
      <c r="C116" s="380"/>
      <c r="D116" s="380"/>
      <c r="E116" s="380"/>
      <c r="F116" s="398"/>
      <c r="G116" s="392"/>
      <c r="H116" s="381"/>
      <c r="I116" s="384"/>
      <c r="J116" s="392"/>
      <c r="K116" s="10"/>
      <c r="L116" s="10"/>
      <c r="M116" s="20"/>
      <c r="N116" s="393"/>
      <c r="O116" s="308"/>
      <c r="P116" s="308"/>
      <c r="Q116" s="420"/>
      <c r="R116" s="12"/>
      <c r="S116" s="401"/>
      <c r="T116" s="383"/>
      <c r="U116" s="10"/>
      <c r="V116" s="68"/>
      <c r="W116" s="68"/>
      <c r="X116" s="68"/>
    </row>
    <row r="117" spans="1:24" s="13" customFormat="1" x14ac:dyDescent="0.25">
      <c r="A117" s="51"/>
      <c r="B117" s="380"/>
      <c r="C117" s="380"/>
      <c r="D117" s="380"/>
      <c r="E117" s="380"/>
      <c r="F117" s="398"/>
      <c r="G117" s="392"/>
      <c r="H117" s="51"/>
      <c r="I117" s="51"/>
      <c r="J117" s="392"/>
      <c r="K117" s="10"/>
      <c r="L117" s="10"/>
      <c r="M117" s="20"/>
      <c r="N117" s="20">
        <f t="shared" ref="N117:N124" si="2">I117-M117</f>
        <v>0</v>
      </c>
      <c r="O117" s="308"/>
      <c r="P117" s="308"/>
      <c r="Q117" s="420"/>
      <c r="R117" s="12"/>
      <c r="S117" s="401"/>
      <c r="T117" s="383"/>
      <c r="U117" s="10"/>
      <c r="V117" s="68"/>
      <c r="W117" s="68"/>
      <c r="X117" s="68"/>
    </row>
    <row r="118" spans="1:24" s="13" customFormat="1" x14ac:dyDescent="0.25">
      <c r="A118" s="51"/>
      <c r="B118" s="380"/>
      <c r="C118" s="380"/>
      <c r="D118" s="380"/>
      <c r="E118" s="380"/>
      <c r="F118" s="398"/>
      <c r="G118" s="392"/>
      <c r="H118" s="51"/>
      <c r="I118" s="51"/>
      <c r="J118" s="392"/>
      <c r="K118" s="10"/>
      <c r="L118" s="10"/>
      <c r="M118" s="20"/>
      <c r="N118" s="20">
        <f t="shared" si="2"/>
        <v>0</v>
      </c>
      <c r="O118" s="308"/>
      <c r="P118" s="308"/>
      <c r="Q118" s="420"/>
      <c r="R118" s="12"/>
      <c r="S118" s="401"/>
      <c r="T118" s="383"/>
      <c r="U118" s="10"/>
      <c r="V118" s="68"/>
      <c r="W118" s="68"/>
      <c r="X118" s="68"/>
    </row>
    <row r="119" spans="1:24" s="13" customFormat="1" x14ac:dyDescent="0.25">
      <c r="A119" s="51"/>
      <c r="B119" s="380"/>
      <c r="C119" s="380"/>
      <c r="D119" s="380"/>
      <c r="E119" s="380"/>
      <c r="F119" s="398"/>
      <c r="G119" s="392"/>
      <c r="H119" s="51"/>
      <c r="I119" s="51"/>
      <c r="J119" s="392"/>
      <c r="K119" s="10"/>
      <c r="L119" s="10"/>
      <c r="M119" s="20"/>
      <c r="N119" s="20">
        <f t="shared" si="2"/>
        <v>0</v>
      </c>
      <c r="O119" s="308"/>
      <c r="P119" s="308"/>
      <c r="Q119" s="420"/>
      <c r="R119" s="12"/>
      <c r="S119" s="401"/>
      <c r="T119" s="383"/>
      <c r="U119" s="10"/>
      <c r="V119" s="68"/>
      <c r="W119" s="68"/>
      <c r="X119" s="68"/>
    </row>
    <row r="120" spans="1:24" s="13" customFormat="1" x14ac:dyDescent="0.25">
      <c r="A120" s="51"/>
      <c r="B120" s="380"/>
      <c r="C120" s="380"/>
      <c r="D120" s="380"/>
      <c r="E120" s="380"/>
      <c r="F120" s="398"/>
      <c r="G120" s="392"/>
      <c r="H120" s="51"/>
      <c r="I120" s="51"/>
      <c r="J120" s="392"/>
      <c r="K120" s="10"/>
      <c r="L120" s="10"/>
      <c r="M120" s="20"/>
      <c r="N120" s="20">
        <f t="shared" si="2"/>
        <v>0</v>
      </c>
      <c r="O120" s="308"/>
      <c r="P120" s="308"/>
      <c r="Q120" s="420"/>
      <c r="R120" s="12"/>
      <c r="S120" s="401"/>
      <c r="T120" s="383"/>
      <c r="U120" s="10"/>
      <c r="V120" s="68"/>
      <c r="W120" s="68"/>
      <c r="X120" s="68"/>
    </row>
    <row r="121" spans="1:24" s="13" customFormat="1" x14ac:dyDescent="0.25">
      <c r="A121" s="51"/>
      <c r="B121" s="380"/>
      <c r="C121" s="380"/>
      <c r="D121" s="380"/>
      <c r="E121" s="380"/>
      <c r="F121" s="398"/>
      <c r="G121" s="392"/>
      <c r="H121" s="51"/>
      <c r="I121" s="51"/>
      <c r="J121" s="392"/>
      <c r="K121" s="10"/>
      <c r="L121" s="10"/>
      <c r="M121" s="20"/>
      <c r="N121" s="20">
        <f t="shared" si="2"/>
        <v>0</v>
      </c>
      <c r="O121" s="308"/>
      <c r="P121" s="308"/>
      <c r="Q121" s="420"/>
      <c r="R121" s="12"/>
      <c r="S121" s="401"/>
      <c r="T121" s="383"/>
      <c r="U121" s="10"/>
      <c r="V121" s="68"/>
      <c r="W121" s="68"/>
      <c r="X121" s="68"/>
    </row>
    <row r="122" spans="1:24" s="13" customFormat="1" x14ac:dyDescent="0.25">
      <c r="A122" s="51"/>
      <c r="B122" s="380"/>
      <c r="C122" s="380"/>
      <c r="D122" s="380"/>
      <c r="E122" s="380"/>
      <c r="F122" s="398"/>
      <c r="G122" s="392"/>
      <c r="H122" s="51"/>
      <c r="I122" s="51"/>
      <c r="J122" s="392"/>
      <c r="K122" s="10"/>
      <c r="L122" s="10"/>
      <c r="M122" s="20"/>
      <c r="N122" s="20">
        <f t="shared" si="2"/>
        <v>0</v>
      </c>
      <c r="O122" s="308"/>
      <c r="P122" s="308"/>
      <c r="Q122" s="420"/>
      <c r="R122" s="12"/>
      <c r="S122" s="401"/>
      <c r="T122" s="383"/>
      <c r="U122" s="10"/>
      <c r="V122" s="68"/>
      <c r="W122" s="68"/>
      <c r="X122" s="68"/>
    </row>
    <row r="123" spans="1:24" s="13" customFormat="1" x14ac:dyDescent="0.25">
      <c r="A123" s="51"/>
      <c r="B123" s="381"/>
      <c r="C123" s="381"/>
      <c r="D123" s="381"/>
      <c r="E123" s="381"/>
      <c r="F123" s="399"/>
      <c r="G123" s="393"/>
      <c r="H123" s="51"/>
      <c r="I123" s="51"/>
      <c r="J123" s="393"/>
      <c r="K123" s="10"/>
      <c r="L123" s="10"/>
      <c r="M123" s="20"/>
      <c r="N123" s="20">
        <f t="shared" si="2"/>
        <v>0</v>
      </c>
      <c r="O123" s="308"/>
      <c r="P123" s="308"/>
      <c r="Q123" s="421"/>
      <c r="R123" s="12"/>
      <c r="S123" s="402"/>
      <c r="T123" s="384"/>
      <c r="U123" s="10"/>
      <c r="V123" s="68"/>
      <c r="W123" s="68"/>
      <c r="X123" s="68"/>
    </row>
    <row r="124" spans="1:24" s="13" customFormat="1" x14ac:dyDescent="0.25">
      <c r="A124" s="51"/>
      <c r="B124" s="52"/>
      <c r="C124" s="52"/>
      <c r="D124" s="52"/>
      <c r="E124" s="52"/>
      <c r="F124" s="52"/>
      <c r="G124" s="50"/>
      <c r="H124" s="51"/>
      <c r="I124" s="51"/>
      <c r="J124" s="50"/>
      <c r="K124" s="10"/>
      <c r="L124" s="10"/>
      <c r="M124" s="20"/>
      <c r="N124" s="20">
        <f t="shared" si="2"/>
        <v>0</v>
      </c>
      <c r="O124" s="314"/>
      <c r="P124" s="314"/>
      <c r="Q124" s="11"/>
      <c r="R124" s="12"/>
      <c r="S124" s="27"/>
      <c r="T124" s="35"/>
      <c r="U124" s="10"/>
      <c r="V124" s="68"/>
      <c r="W124" s="68"/>
      <c r="X124" s="68"/>
    </row>
    <row r="125" spans="1:24" s="13" customFormat="1" ht="37.5" customHeight="1" x14ac:dyDescent="0.25">
      <c r="A125" s="382">
        <v>10</v>
      </c>
      <c r="B125" s="379" t="s">
        <v>101</v>
      </c>
      <c r="C125" s="379" t="s">
        <v>63</v>
      </c>
      <c r="D125" s="379">
        <v>204490096</v>
      </c>
      <c r="E125" s="379" t="s">
        <v>64</v>
      </c>
      <c r="F125" s="397" t="s">
        <v>65</v>
      </c>
      <c r="G125" s="391">
        <v>17116</v>
      </c>
      <c r="H125" s="379" t="s">
        <v>109</v>
      </c>
      <c r="I125" s="382">
        <v>3112</v>
      </c>
      <c r="J125" s="391">
        <f>G125-I125</f>
        <v>14004</v>
      </c>
      <c r="K125" s="187">
        <v>41703</v>
      </c>
      <c r="L125" s="296" t="s">
        <v>270</v>
      </c>
      <c r="M125" s="108">
        <v>1556</v>
      </c>
      <c r="N125" s="391">
        <f>I125-M125-M126</f>
        <v>0</v>
      </c>
      <c r="O125" s="314"/>
      <c r="P125" s="314"/>
      <c r="Q125" s="11">
        <v>42004</v>
      </c>
      <c r="R125" s="12"/>
      <c r="S125" s="27">
        <v>90911200</v>
      </c>
      <c r="T125" s="35" t="s">
        <v>75</v>
      </c>
      <c r="U125" s="10"/>
      <c r="V125" s="68"/>
      <c r="W125" s="68"/>
      <c r="X125" s="68"/>
    </row>
    <row r="126" spans="1:24" s="13" customFormat="1" ht="36.75" customHeight="1" x14ac:dyDescent="0.25">
      <c r="A126" s="383"/>
      <c r="B126" s="380"/>
      <c r="C126" s="380"/>
      <c r="D126" s="380"/>
      <c r="E126" s="380"/>
      <c r="F126" s="398"/>
      <c r="G126" s="392"/>
      <c r="H126" s="381"/>
      <c r="I126" s="384"/>
      <c r="J126" s="392"/>
      <c r="K126" s="188">
        <v>41729</v>
      </c>
      <c r="L126" s="296" t="s">
        <v>271</v>
      </c>
      <c r="M126" s="20">
        <v>1556</v>
      </c>
      <c r="N126" s="393"/>
      <c r="O126" s="308"/>
      <c r="P126" s="308"/>
      <c r="Q126" s="11"/>
      <c r="R126" s="12"/>
      <c r="S126" s="27"/>
      <c r="T126" s="35"/>
      <c r="U126" s="10"/>
      <c r="V126" s="68"/>
      <c r="W126" s="68"/>
      <c r="X126" s="68"/>
    </row>
    <row r="127" spans="1:24" s="13" customFormat="1" ht="28.5" customHeight="1" x14ac:dyDescent="0.25">
      <c r="A127" s="383"/>
      <c r="B127" s="380"/>
      <c r="C127" s="380"/>
      <c r="D127" s="380"/>
      <c r="E127" s="380"/>
      <c r="F127" s="398"/>
      <c r="G127" s="392"/>
      <c r="H127" s="379" t="s">
        <v>269</v>
      </c>
      <c r="I127" s="382">
        <v>4668</v>
      </c>
      <c r="J127" s="392"/>
      <c r="K127" s="11">
        <v>41764</v>
      </c>
      <c r="L127" s="186" t="s">
        <v>272</v>
      </c>
      <c r="M127" s="180">
        <v>1556</v>
      </c>
      <c r="N127" s="391">
        <f>I127-M127-M128-M129</f>
        <v>0</v>
      </c>
      <c r="O127" s="308"/>
      <c r="P127" s="308"/>
      <c r="Q127" s="11"/>
      <c r="R127" s="12"/>
      <c r="S127" s="27"/>
      <c r="T127" s="35"/>
      <c r="U127" s="10"/>
      <c r="V127" s="68"/>
      <c r="W127" s="68"/>
      <c r="X127" s="68"/>
    </row>
    <row r="128" spans="1:24" s="13" customFormat="1" x14ac:dyDescent="0.25">
      <c r="A128" s="383"/>
      <c r="B128" s="380"/>
      <c r="C128" s="380"/>
      <c r="D128" s="380"/>
      <c r="E128" s="380"/>
      <c r="F128" s="398"/>
      <c r="G128" s="392"/>
      <c r="H128" s="380"/>
      <c r="I128" s="383"/>
      <c r="J128" s="392"/>
      <c r="K128" s="10" t="s">
        <v>308</v>
      </c>
      <c r="L128" s="10" t="s">
        <v>445</v>
      </c>
      <c r="M128" s="180">
        <v>1556</v>
      </c>
      <c r="N128" s="392"/>
      <c r="O128" s="308"/>
      <c r="P128" s="308"/>
      <c r="Q128" s="11"/>
      <c r="R128" s="187"/>
      <c r="S128" s="27"/>
      <c r="T128" s="35"/>
      <c r="U128" s="10"/>
      <c r="V128" s="68"/>
      <c r="W128" s="68"/>
      <c r="X128" s="68"/>
    </row>
    <row r="129" spans="1:24" s="13" customFormat="1" x14ac:dyDescent="0.25">
      <c r="A129" s="383"/>
      <c r="B129" s="380"/>
      <c r="C129" s="380"/>
      <c r="D129" s="380"/>
      <c r="E129" s="380"/>
      <c r="F129" s="398"/>
      <c r="G129" s="392"/>
      <c r="H129" s="381"/>
      <c r="I129" s="384"/>
      <c r="J129" s="392"/>
      <c r="K129" s="10" t="s">
        <v>399</v>
      </c>
      <c r="L129" s="10" t="s">
        <v>446</v>
      </c>
      <c r="M129" s="180">
        <v>1556</v>
      </c>
      <c r="N129" s="393"/>
      <c r="O129" s="308"/>
      <c r="P129" s="308"/>
      <c r="Q129" s="11"/>
      <c r="R129" s="188"/>
      <c r="S129" s="27"/>
      <c r="T129" s="35"/>
      <c r="U129" s="10"/>
      <c r="V129" s="68"/>
      <c r="W129" s="68"/>
      <c r="X129" s="68"/>
    </row>
    <row r="130" spans="1:24" s="13" customFormat="1" x14ac:dyDescent="0.25">
      <c r="A130" s="383"/>
      <c r="B130" s="380"/>
      <c r="C130" s="380"/>
      <c r="D130" s="380"/>
      <c r="E130" s="380"/>
      <c r="F130" s="398"/>
      <c r="G130" s="392"/>
      <c r="H130" s="379" t="s">
        <v>570</v>
      </c>
      <c r="I130" s="382">
        <v>4668</v>
      </c>
      <c r="J130" s="392"/>
      <c r="K130" s="10" t="s">
        <v>492</v>
      </c>
      <c r="L130" s="10" t="s">
        <v>573</v>
      </c>
      <c r="M130" s="20">
        <v>1556</v>
      </c>
      <c r="N130" s="391">
        <f>I130-M130-M131-M132</f>
        <v>1556</v>
      </c>
      <c r="O130" s="308"/>
      <c r="P130" s="308"/>
      <c r="Q130" s="11"/>
      <c r="R130" s="11"/>
      <c r="S130" s="27"/>
      <c r="T130" s="35"/>
      <c r="U130" s="10"/>
      <c r="V130" s="68"/>
      <c r="W130" s="68"/>
      <c r="X130" s="68"/>
    </row>
    <row r="131" spans="1:24" s="13" customFormat="1" x14ac:dyDescent="0.25">
      <c r="A131" s="383"/>
      <c r="B131" s="380"/>
      <c r="C131" s="380"/>
      <c r="D131" s="380"/>
      <c r="E131" s="380"/>
      <c r="F131" s="398"/>
      <c r="G131" s="392"/>
      <c r="H131" s="380"/>
      <c r="I131" s="383"/>
      <c r="J131" s="392"/>
      <c r="K131" s="10" t="s">
        <v>571</v>
      </c>
      <c r="L131" s="10" t="s">
        <v>572</v>
      </c>
      <c r="M131" s="20">
        <v>1556</v>
      </c>
      <c r="N131" s="392"/>
      <c r="O131" s="308"/>
      <c r="P131" s="308"/>
      <c r="Q131" s="11"/>
      <c r="R131" s="12"/>
      <c r="S131" s="27"/>
      <c r="T131" s="35"/>
      <c r="U131" s="10"/>
      <c r="V131" s="68"/>
      <c r="W131" s="68"/>
      <c r="X131" s="68"/>
    </row>
    <row r="132" spans="1:24" s="13" customFormat="1" x14ac:dyDescent="0.25">
      <c r="A132" s="383"/>
      <c r="B132" s="380"/>
      <c r="C132" s="380"/>
      <c r="D132" s="380"/>
      <c r="E132" s="380"/>
      <c r="F132" s="398"/>
      <c r="G132" s="392"/>
      <c r="H132" s="381"/>
      <c r="I132" s="384"/>
      <c r="J132" s="392"/>
      <c r="K132" s="10"/>
      <c r="L132" s="10"/>
      <c r="M132" s="20"/>
      <c r="N132" s="393"/>
      <c r="O132" s="308"/>
      <c r="P132" s="308"/>
      <c r="Q132" s="11"/>
      <c r="R132" s="12"/>
      <c r="S132" s="27"/>
      <c r="T132" s="35"/>
      <c r="U132" s="10"/>
      <c r="V132" s="68"/>
      <c r="W132" s="68"/>
      <c r="X132" s="68"/>
    </row>
    <row r="133" spans="1:24" s="13" customFormat="1" x14ac:dyDescent="0.25">
      <c r="A133" s="383"/>
      <c r="B133" s="380"/>
      <c r="C133" s="380"/>
      <c r="D133" s="380"/>
      <c r="E133" s="380"/>
      <c r="F133" s="398"/>
      <c r="G133" s="392"/>
      <c r="H133" s="10"/>
      <c r="I133" s="10"/>
      <c r="J133" s="392"/>
      <c r="K133" s="10"/>
      <c r="L133" s="10"/>
      <c r="M133" s="20"/>
      <c r="N133" s="20"/>
      <c r="O133" s="308"/>
      <c r="P133" s="308"/>
      <c r="Q133" s="11"/>
      <c r="R133" s="12"/>
      <c r="S133" s="27"/>
      <c r="T133" s="35"/>
      <c r="U133" s="10"/>
      <c r="V133" s="68"/>
      <c r="W133" s="68"/>
      <c r="X133" s="68"/>
    </row>
    <row r="134" spans="1:24" s="13" customFormat="1" x14ac:dyDescent="0.25">
      <c r="A134" s="383"/>
      <c r="B134" s="380"/>
      <c r="C134" s="380"/>
      <c r="D134" s="380"/>
      <c r="E134" s="380"/>
      <c r="F134" s="398"/>
      <c r="G134" s="392"/>
      <c r="H134" s="10"/>
      <c r="I134" s="10"/>
      <c r="J134" s="392"/>
      <c r="K134" s="10"/>
      <c r="L134" s="10"/>
      <c r="M134" s="20"/>
      <c r="N134" s="20"/>
      <c r="O134" s="308"/>
      <c r="P134" s="308"/>
      <c r="Q134" s="11"/>
      <c r="R134" s="12"/>
      <c r="S134" s="27"/>
      <c r="T134" s="35"/>
      <c r="U134" s="10"/>
      <c r="V134" s="68"/>
      <c r="W134" s="68"/>
      <c r="X134" s="68"/>
    </row>
    <row r="135" spans="1:24" s="13" customFormat="1" x14ac:dyDescent="0.25">
      <c r="A135" s="383"/>
      <c r="B135" s="380"/>
      <c r="C135" s="380"/>
      <c r="D135" s="380"/>
      <c r="E135" s="380"/>
      <c r="F135" s="398"/>
      <c r="G135" s="392"/>
      <c r="H135" s="10"/>
      <c r="I135" s="10"/>
      <c r="J135" s="392"/>
      <c r="K135" s="10"/>
      <c r="L135" s="10"/>
      <c r="M135" s="20"/>
      <c r="N135" s="20"/>
      <c r="O135" s="308"/>
      <c r="P135" s="308"/>
      <c r="Q135" s="11"/>
      <c r="R135" s="12"/>
      <c r="S135" s="27"/>
      <c r="T135" s="35"/>
      <c r="U135" s="10"/>
      <c r="V135" s="68"/>
      <c r="W135" s="68"/>
      <c r="X135" s="68"/>
    </row>
    <row r="136" spans="1:24" s="13" customFormat="1" x14ac:dyDescent="0.25">
      <c r="A136" s="383"/>
      <c r="B136" s="380"/>
      <c r="C136" s="380"/>
      <c r="D136" s="380"/>
      <c r="E136" s="380"/>
      <c r="F136" s="398"/>
      <c r="G136" s="392"/>
      <c r="H136" s="10"/>
      <c r="I136" s="10"/>
      <c r="J136" s="392"/>
      <c r="K136" s="10"/>
      <c r="L136" s="10"/>
      <c r="M136" s="20"/>
      <c r="N136" s="20">
        <f t="shared" ref="N136:N147" si="3">I136-M136</f>
        <v>0</v>
      </c>
      <c r="O136" s="308"/>
      <c r="P136" s="308"/>
      <c r="Q136" s="11"/>
      <c r="R136" s="12"/>
      <c r="S136" s="27"/>
      <c r="T136" s="35"/>
      <c r="U136" s="10"/>
      <c r="V136" s="68"/>
      <c r="W136" s="68"/>
      <c r="X136" s="68"/>
    </row>
    <row r="137" spans="1:24" s="13" customFormat="1" x14ac:dyDescent="0.25">
      <c r="A137" s="383"/>
      <c r="B137" s="380"/>
      <c r="C137" s="380"/>
      <c r="D137" s="380"/>
      <c r="E137" s="380"/>
      <c r="F137" s="398"/>
      <c r="G137" s="392"/>
      <c r="H137" s="10"/>
      <c r="I137" s="10"/>
      <c r="J137" s="392"/>
      <c r="K137" s="10"/>
      <c r="L137" s="10"/>
      <c r="M137" s="20"/>
      <c r="N137" s="20">
        <f t="shared" si="3"/>
        <v>0</v>
      </c>
      <c r="O137" s="308"/>
      <c r="P137" s="308"/>
      <c r="Q137" s="11"/>
      <c r="R137" s="12"/>
      <c r="S137" s="27"/>
      <c r="T137" s="35"/>
      <c r="U137" s="10"/>
      <c r="V137" s="68"/>
      <c r="W137" s="68"/>
      <c r="X137" s="68"/>
    </row>
    <row r="138" spans="1:24" s="13" customFormat="1" x14ac:dyDescent="0.25">
      <c r="A138" s="383"/>
      <c r="B138" s="380"/>
      <c r="C138" s="380"/>
      <c r="D138" s="380"/>
      <c r="E138" s="380"/>
      <c r="F138" s="398"/>
      <c r="G138" s="392"/>
      <c r="H138" s="10"/>
      <c r="I138" s="10"/>
      <c r="J138" s="392"/>
      <c r="K138" s="10"/>
      <c r="L138" s="10"/>
      <c r="M138" s="20"/>
      <c r="N138" s="20">
        <f t="shared" si="3"/>
        <v>0</v>
      </c>
      <c r="O138" s="308"/>
      <c r="P138" s="308"/>
      <c r="Q138" s="11"/>
      <c r="R138" s="12"/>
      <c r="S138" s="27"/>
      <c r="T138" s="35"/>
      <c r="U138" s="10"/>
      <c r="V138" s="68"/>
      <c r="W138" s="68"/>
      <c r="X138" s="68"/>
    </row>
    <row r="139" spans="1:24" s="13" customFormat="1" x14ac:dyDescent="0.25">
      <c r="A139" s="384"/>
      <c r="B139" s="381"/>
      <c r="C139" s="381"/>
      <c r="D139" s="381"/>
      <c r="E139" s="381"/>
      <c r="F139" s="399"/>
      <c r="G139" s="393"/>
      <c r="H139" s="10"/>
      <c r="I139" s="10"/>
      <c r="J139" s="393"/>
      <c r="K139" s="10"/>
      <c r="L139" s="10"/>
      <c r="M139" s="20"/>
      <c r="N139" s="20">
        <f t="shared" si="3"/>
        <v>0</v>
      </c>
      <c r="O139" s="309"/>
      <c r="P139" s="309"/>
      <c r="Q139" s="11"/>
      <c r="R139" s="12"/>
      <c r="S139" s="27"/>
      <c r="T139" s="35"/>
      <c r="U139" s="10"/>
      <c r="V139" s="68"/>
      <c r="W139" s="68"/>
      <c r="X139" s="68"/>
    </row>
    <row r="140" spans="1:24" s="13" customFormat="1" ht="45" customHeight="1" x14ac:dyDescent="0.25">
      <c r="A140" s="10">
        <v>11</v>
      </c>
      <c r="B140" s="379" t="s">
        <v>110</v>
      </c>
      <c r="C140" s="379" t="s">
        <v>70</v>
      </c>
      <c r="D140" s="394">
        <v>204919008</v>
      </c>
      <c r="E140" s="379" t="s">
        <v>71</v>
      </c>
      <c r="F140" s="397" t="s">
        <v>95</v>
      </c>
      <c r="G140" s="391">
        <v>5145</v>
      </c>
      <c r="H140" s="24" t="s">
        <v>111</v>
      </c>
      <c r="I140" s="10">
        <v>958.98</v>
      </c>
      <c r="J140" s="391">
        <f>G140-I147</f>
        <v>2790.6800000000003</v>
      </c>
      <c r="K140" s="11">
        <v>41740</v>
      </c>
      <c r="L140" s="10" t="s">
        <v>234</v>
      </c>
      <c r="M140" s="20">
        <v>958.98</v>
      </c>
      <c r="N140" s="20">
        <f t="shared" si="3"/>
        <v>0</v>
      </c>
      <c r="O140" s="314"/>
      <c r="P140" s="314"/>
      <c r="Q140" s="11">
        <v>42004</v>
      </c>
      <c r="R140" s="12"/>
      <c r="S140" s="27">
        <v>66500000</v>
      </c>
      <c r="T140" s="35" t="s">
        <v>74</v>
      </c>
      <c r="U140" s="10"/>
      <c r="V140" s="68"/>
      <c r="W140" s="68"/>
      <c r="X140" s="68"/>
    </row>
    <row r="141" spans="1:24" s="13" customFormat="1" ht="30" x14ac:dyDescent="0.25">
      <c r="A141" s="48"/>
      <c r="B141" s="380"/>
      <c r="C141" s="380"/>
      <c r="D141" s="395"/>
      <c r="E141" s="380"/>
      <c r="F141" s="398"/>
      <c r="G141" s="392"/>
      <c r="H141" s="24" t="s">
        <v>386</v>
      </c>
      <c r="I141" s="48">
        <v>1395.34</v>
      </c>
      <c r="J141" s="392"/>
      <c r="K141" s="10" t="s">
        <v>389</v>
      </c>
      <c r="L141" s="10" t="s">
        <v>393</v>
      </c>
      <c r="M141" s="20">
        <v>1395.34</v>
      </c>
      <c r="N141" s="20">
        <f t="shared" si="3"/>
        <v>0</v>
      </c>
      <c r="O141" s="308"/>
      <c r="P141" s="308"/>
      <c r="Q141" s="49"/>
      <c r="R141" s="12"/>
      <c r="S141" s="47"/>
      <c r="T141" s="53"/>
      <c r="U141" s="10"/>
      <c r="V141" s="68"/>
      <c r="W141" s="68"/>
      <c r="X141" s="68"/>
    </row>
    <row r="142" spans="1:24" s="13" customFormat="1" x14ac:dyDescent="0.25">
      <c r="A142" s="48"/>
      <c r="B142" s="380"/>
      <c r="C142" s="380"/>
      <c r="D142" s="395"/>
      <c r="E142" s="380"/>
      <c r="F142" s="398"/>
      <c r="G142" s="392"/>
      <c r="H142" s="48"/>
      <c r="I142" s="48"/>
      <c r="J142" s="392"/>
      <c r="K142" s="10" t="s">
        <v>374</v>
      </c>
      <c r="L142" s="10"/>
      <c r="M142" s="20"/>
      <c r="N142" s="20">
        <f t="shared" si="3"/>
        <v>0</v>
      </c>
      <c r="O142" s="308"/>
      <c r="P142" s="308"/>
      <c r="Q142" s="49"/>
      <c r="R142" s="12"/>
      <c r="S142" s="47"/>
      <c r="T142" s="53"/>
      <c r="U142" s="10"/>
      <c r="V142" s="68"/>
      <c r="W142" s="68"/>
      <c r="X142" s="68"/>
    </row>
    <row r="143" spans="1:24" s="13" customFormat="1" x14ac:dyDescent="0.25">
      <c r="A143" s="48"/>
      <c r="B143" s="380"/>
      <c r="C143" s="380"/>
      <c r="D143" s="395"/>
      <c r="E143" s="380"/>
      <c r="F143" s="398"/>
      <c r="G143" s="392"/>
      <c r="H143" s="48"/>
      <c r="I143" s="48"/>
      <c r="J143" s="392"/>
      <c r="K143" s="10"/>
      <c r="L143" s="10"/>
      <c r="M143" s="20"/>
      <c r="N143" s="20">
        <f t="shared" si="3"/>
        <v>0</v>
      </c>
      <c r="O143" s="308"/>
      <c r="P143" s="308"/>
      <c r="Q143" s="49"/>
      <c r="R143" s="12"/>
      <c r="S143" s="47"/>
      <c r="T143" s="53"/>
      <c r="U143" s="10"/>
      <c r="V143" s="68"/>
      <c r="W143" s="68"/>
      <c r="X143" s="68"/>
    </row>
    <row r="144" spans="1:24" s="13" customFormat="1" x14ac:dyDescent="0.25">
      <c r="A144" s="48"/>
      <c r="B144" s="380"/>
      <c r="C144" s="380"/>
      <c r="D144" s="395"/>
      <c r="E144" s="380"/>
      <c r="F144" s="398"/>
      <c r="G144" s="392"/>
      <c r="H144" s="48"/>
      <c r="I144" s="48"/>
      <c r="J144" s="392"/>
      <c r="K144" s="10"/>
      <c r="L144" s="10"/>
      <c r="M144" s="20"/>
      <c r="N144" s="20">
        <f t="shared" si="3"/>
        <v>0</v>
      </c>
      <c r="O144" s="308"/>
      <c r="P144" s="308"/>
      <c r="Q144" s="49"/>
      <c r="R144" s="12"/>
      <c r="S144" s="47"/>
      <c r="T144" s="53"/>
      <c r="U144" s="10"/>
      <c r="V144" s="68"/>
      <c r="W144" s="68"/>
      <c r="X144" s="68"/>
    </row>
    <row r="145" spans="1:24" s="13" customFormat="1" x14ac:dyDescent="0.25">
      <c r="A145" s="48"/>
      <c r="B145" s="380"/>
      <c r="C145" s="380"/>
      <c r="D145" s="395"/>
      <c r="E145" s="380"/>
      <c r="F145" s="398"/>
      <c r="G145" s="392"/>
      <c r="H145" s="48"/>
      <c r="I145" s="48"/>
      <c r="J145" s="392"/>
      <c r="K145" s="10"/>
      <c r="L145" s="10"/>
      <c r="M145" s="20"/>
      <c r="N145" s="20">
        <f t="shared" si="3"/>
        <v>0</v>
      </c>
      <c r="O145" s="308"/>
      <c r="P145" s="308"/>
      <c r="Q145" s="49"/>
      <c r="R145" s="12"/>
      <c r="S145" s="47"/>
      <c r="T145" s="53"/>
      <c r="U145" s="10"/>
      <c r="V145" s="68"/>
      <c r="W145" s="68"/>
      <c r="X145" s="68"/>
    </row>
    <row r="146" spans="1:24" s="13" customFormat="1" ht="15.75" thickBot="1" x14ac:dyDescent="0.3">
      <c r="A146" s="48"/>
      <c r="B146" s="380"/>
      <c r="C146" s="380"/>
      <c r="D146" s="395"/>
      <c r="E146" s="380"/>
      <c r="F146" s="398"/>
      <c r="G146" s="392"/>
      <c r="H146" s="48"/>
      <c r="I146" s="48"/>
      <c r="J146" s="392"/>
      <c r="K146" s="10"/>
      <c r="L146" s="10"/>
      <c r="M146" s="20"/>
      <c r="N146" s="20">
        <f t="shared" si="3"/>
        <v>0</v>
      </c>
      <c r="O146" s="308"/>
      <c r="P146" s="308"/>
      <c r="Q146" s="49"/>
      <c r="R146" s="12"/>
      <c r="S146" s="47"/>
      <c r="T146" s="53"/>
      <c r="U146" s="10"/>
      <c r="V146" s="68"/>
      <c r="W146" s="68"/>
      <c r="X146" s="68"/>
    </row>
    <row r="147" spans="1:24" s="13" customFormat="1" ht="15.75" thickBot="1" x14ac:dyDescent="0.3">
      <c r="A147" s="48"/>
      <c r="B147" s="381"/>
      <c r="C147" s="381"/>
      <c r="D147" s="396"/>
      <c r="E147" s="381"/>
      <c r="F147" s="399"/>
      <c r="G147" s="455"/>
      <c r="H147" s="216"/>
      <c r="I147" s="268">
        <f>SUM(I140:I146)</f>
        <v>2354.3199999999997</v>
      </c>
      <c r="J147" s="403"/>
      <c r="K147" s="10"/>
      <c r="L147" s="10"/>
      <c r="M147" s="20"/>
      <c r="N147" s="20">
        <f t="shared" si="3"/>
        <v>2354.3199999999997</v>
      </c>
      <c r="O147" s="308"/>
      <c r="P147" s="308"/>
      <c r="Q147" s="49"/>
      <c r="R147" s="12"/>
      <c r="S147" s="47"/>
      <c r="T147" s="53"/>
      <c r="U147" s="10"/>
      <c r="V147" s="68"/>
      <c r="W147" s="68"/>
      <c r="X147" s="68"/>
    </row>
    <row r="148" spans="1:24" s="13" customFormat="1" ht="45" customHeight="1" x14ac:dyDescent="0.25">
      <c r="A148" s="382"/>
      <c r="B148" s="379" t="s">
        <v>98</v>
      </c>
      <c r="C148" s="379" t="s">
        <v>87</v>
      </c>
      <c r="D148" s="379">
        <v>204876606</v>
      </c>
      <c r="E148" s="379" t="s">
        <v>88</v>
      </c>
      <c r="F148" s="397" t="s">
        <v>84</v>
      </c>
      <c r="G148" s="391">
        <v>9018637.9100000001</v>
      </c>
      <c r="H148" s="380" t="s">
        <v>89</v>
      </c>
      <c r="I148" s="383">
        <v>751956.2</v>
      </c>
      <c r="J148" s="391">
        <f>G148-I148-I151-I154-I155-I156-I157</f>
        <v>6763769.3099999996</v>
      </c>
      <c r="K148" s="11">
        <v>41683</v>
      </c>
      <c r="L148" s="10" t="s">
        <v>141</v>
      </c>
      <c r="M148" s="20">
        <v>250485.4</v>
      </c>
      <c r="N148" s="391">
        <f>I148-M148-M149-M150-M151</f>
        <v>0</v>
      </c>
      <c r="O148" s="314"/>
      <c r="P148" s="314"/>
      <c r="Q148" s="382" t="s">
        <v>86</v>
      </c>
      <c r="R148" s="12"/>
      <c r="S148" s="400">
        <v>3240000</v>
      </c>
      <c r="T148" s="379" t="s">
        <v>85</v>
      </c>
      <c r="U148" s="10"/>
      <c r="V148" s="68"/>
      <c r="W148" s="68"/>
      <c r="X148" s="68"/>
    </row>
    <row r="149" spans="1:24" s="13" customFormat="1" ht="45" customHeight="1" x14ac:dyDescent="0.25">
      <c r="A149" s="383"/>
      <c r="B149" s="380"/>
      <c r="C149" s="380"/>
      <c r="D149" s="380"/>
      <c r="E149" s="380"/>
      <c r="F149" s="398"/>
      <c r="G149" s="392"/>
      <c r="H149" s="380"/>
      <c r="I149" s="383"/>
      <c r="J149" s="392"/>
      <c r="K149" s="11">
        <v>41708</v>
      </c>
      <c r="L149" s="10" t="s">
        <v>232</v>
      </c>
      <c r="M149" s="20">
        <v>500</v>
      </c>
      <c r="N149" s="392"/>
      <c r="O149" s="308"/>
      <c r="P149" s="308"/>
      <c r="Q149" s="383"/>
      <c r="R149" s="12"/>
      <c r="S149" s="401"/>
      <c r="T149" s="380"/>
      <c r="U149" s="10"/>
      <c r="V149" s="68"/>
      <c r="W149" s="68"/>
      <c r="X149" s="68"/>
    </row>
    <row r="150" spans="1:24" s="13" customFormat="1" x14ac:dyDescent="0.25">
      <c r="A150" s="383"/>
      <c r="B150" s="380"/>
      <c r="C150" s="380"/>
      <c r="D150" s="380"/>
      <c r="E150" s="380"/>
      <c r="F150" s="398"/>
      <c r="G150" s="392"/>
      <c r="H150" s="381"/>
      <c r="I150" s="384"/>
      <c r="J150" s="392"/>
      <c r="K150" s="11">
        <v>41711</v>
      </c>
      <c r="L150" s="10" t="s">
        <v>180</v>
      </c>
      <c r="M150" s="20">
        <v>250485.4</v>
      </c>
      <c r="N150" s="392"/>
      <c r="O150" s="308"/>
      <c r="P150" s="308"/>
      <c r="Q150" s="383"/>
      <c r="R150" s="12"/>
      <c r="S150" s="401"/>
      <c r="T150" s="380"/>
      <c r="U150" s="10"/>
      <c r="V150" s="68"/>
      <c r="W150" s="68"/>
      <c r="X150" s="68"/>
    </row>
    <row r="151" spans="1:24" s="13" customFormat="1" x14ac:dyDescent="0.25">
      <c r="A151" s="383"/>
      <c r="B151" s="380"/>
      <c r="C151" s="380"/>
      <c r="D151" s="380"/>
      <c r="E151" s="380"/>
      <c r="F151" s="398"/>
      <c r="G151" s="392"/>
      <c r="H151" s="406" t="s">
        <v>387</v>
      </c>
      <c r="I151" s="382">
        <v>751456.2</v>
      </c>
      <c r="J151" s="392"/>
      <c r="K151" s="11">
        <v>41740</v>
      </c>
      <c r="L151" s="10" t="s">
        <v>233</v>
      </c>
      <c r="M151" s="20">
        <v>250485.4</v>
      </c>
      <c r="N151" s="393"/>
      <c r="O151" s="308"/>
      <c r="P151" s="308"/>
      <c r="Q151" s="383"/>
      <c r="R151" s="12"/>
      <c r="S151" s="401"/>
      <c r="T151" s="380"/>
      <c r="U151" s="10"/>
      <c r="V151" s="68"/>
      <c r="W151" s="68"/>
      <c r="X151" s="68"/>
    </row>
    <row r="152" spans="1:24" s="13" customFormat="1" x14ac:dyDescent="0.25">
      <c r="A152" s="383"/>
      <c r="B152" s="380"/>
      <c r="C152" s="380"/>
      <c r="D152" s="380"/>
      <c r="E152" s="380"/>
      <c r="F152" s="398"/>
      <c r="G152" s="392"/>
      <c r="H152" s="407"/>
      <c r="I152" s="383"/>
      <c r="J152" s="392"/>
      <c r="K152" s="11">
        <v>41772</v>
      </c>
      <c r="L152" s="10" t="s">
        <v>282</v>
      </c>
      <c r="M152" s="180">
        <v>250485.4</v>
      </c>
      <c r="N152" s="391">
        <f>I151-M152-M153-M154</f>
        <v>0</v>
      </c>
      <c r="O152" s="308"/>
      <c r="P152" s="308"/>
      <c r="Q152" s="383"/>
      <c r="R152" s="12"/>
      <c r="S152" s="401"/>
      <c r="T152" s="380"/>
      <c r="U152" s="10"/>
      <c r="V152" s="68"/>
      <c r="W152" s="68"/>
      <c r="X152" s="68"/>
    </row>
    <row r="153" spans="1:24" s="13" customFormat="1" x14ac:dyDescent="0.25">
      <c r="A153" s="383"/>
      <c r="B153" s="380"/>
      <c r="C153" s="380"/>
      <c r="D153" s="380"/>
      <c r="E153" s="380"/>
      <c r="F153" s="398"/>
      <c r="G153" s="392"/>
      <c r="H153" s="408"/>
      <c r="I153" s="384"/>
      <c r="J153" s="392"/>
      <c r="K153" s="10" t="s">
        <v>328</v>
      </c>
      <c r="L153" s="10" t="s">
        <v>447</v>
      </c>
      <c r="M153" s="20">
        <v>250485.4</v>
      </c>
      <c r="N153" s="392"/>
      <c r="O153" s="308"/>
      <c r="P153" s="308"/>
      <c r="Q153" s="383"/>
      <c r="R153" s="12"/>
      <c r="S153" s="401"/>
      <c r="T153" s="380"/>
      <c r="U153" s="10"/>
      <c r="V153" s="68"/>
      <c r="W153" s="68"/>
      <c r="X153" s="68"/>
    </row>
    <row r="154" spans="1:24" s="13" customFormat="1" ht="15" customHeight="1" x14ac:dyDescent="0.25">
      <c r="A154" s="383"/>
      <c r="B154" s="380"/>
      <c r="C154" s="380"/>
      <c r="D154" s="380"/>
      <c r="E154" s="380"/>
      <c r="F154" s="398"/>
      <c r="G154" s="392"/>
      <c r="H154" s="406" t="s">
        <v>574</v>
      </c>
      <c r="I154" s="382">
        <v>751456.2</v>
      </c>
      <c r="J154" s="392"/>
      <c r="K154" s="10" t="s">
        <v>448</v>
      </c>
      <c r="L154" s="10" t="s">
        <v>449</v>
      </c>
      <c r="M154" s="20">
        <v>250485.4</v>
      </c>
      <c r="N154" s="392"/>
      <c r="O154" s="308"/>
      <c r="P154" s="308"/>
      <c r="Q154" s="383"/>
      <c r="R154" s="12"/>
      <c r="S154" s="401"/>
      <c r="T154" s="380"/>
      <c r="U154" s="10"/>
      <c r="V154" s="68"/>
      <c r="W154" s="68"/>
      <c r="X154" s="68"/>
    </row>
    <row r="155" spans="1:24" s="13" customFormat="1" x14ac:dyDescent="0.25">
      <c r="A155" s="383"/>
      <c r="B155" s="380"/>
      <c r="C155" s="380"/>
      <c r="D155" s="380"/>
      <c r="E155" s="380"/>
      <c r="F155" s="398"/>
      <c r="G155" s="392"/>
      <c r="H155" s="407"/>
      <c r="I155" s="383"/>
      <c r="J155" s="392"/>
      <c r="K155" s="10" t="s">
        <v>496</v>
      </c>
      <c r="L155" s="10" t="s">
        <v>575</v>
      </c>
      <c r="M155" s="20">
        <v>250485.4</v>
      </c>
      <c r="N155" s="425">
        <f>I154-M155-M156-M157</f>
        <v>250485.39999999994</v>
      </c>
      <c r="O155" s="308"/>
      <c r="P155" s="308"/>
      <c r="Q155" s="383"/>
      <c r="R155" s="12"/>
      <c r="S155" s="401"/>
      <c r="T155" s="380"/>
      <c r="U155" s="10"/>
      <c r="V155" s="68"/>
      <c r="W155" s="68"/>
      <c r="X155" s="68"/>
    </row>
    <row r="156" spans="1:24" s="13" customFormat="1" x14ac:dyDescent="0.25">
      <c r="A156" s="383"/>
      <c r="B156" s="380"/>
      <c r="C156" s="380"/>
      <c r="D156" s="380"/>
      <c r="E156" s="380"/>
      <c r="F156" s="398"/>
      <c r="G156" s="392"/>
      <c r="H156" s="407"/>
      <c r="I156" s="383"/>
      <c r="J156" s="392"/>
      <c r="K156" s="10" t="s">
        <v>521</v>
      </c>
      <c r="L156" s="10" t="s">
        <v>576</v>
      </c>
      <c r="M156" s="355">
        <v>250485.4</v>
      </c>
      <c r="N156" s="425"/>
      <c r="O156" s="308"/>
      <c r="P156" s="308"/>
      <c r="Q156" s="383"/>
      <c r="R156" s="12"/>
      <c r="S156" s="401"/>
      <c r="T156" s="380"/>
      <c r="U156" s="10"/>
      <c r="V156" s="68"/>
      <c r="W156" s="68"/>
      <c r="X156" s="68"/>
    </row>
    <row r="157" spans="1:24" s="13" customFormat="1" x14ac:dyDescent="0.25">
      <c r="A157" s="383"/>
      <c r="B157" s="380"/>
      <c r="C157" s="380"/>
      <c r="D157" s="380"/>
      <c r="E157" s="380"/>
      <c r="F157" s="398"/>
      <c r="G157" s="392"/>
      <c r="H157" s="408"/>
      <c r="I157" s="384"/>
      <c r="J157" s="392"/>
      <c r="K157" s="10"/>
      <c r="L157" s="10"/>
      <c r="M157" s="20"/>
      <c r="N157" s="425"/>
      <c r="O157" s="308"/>
      <c r="P157" s="308"/>
      <c r="Q157" s="383"/>
      <c r="R157" s="12"/>
      <c r="S157" s="401"/>
      <c r="T157" s="380"/>
      <c r="U157" s="10"/>
      <c r="V157" s="68"/>
      <c r="W157" s="68"/>
      <c r="X157" s="68"/>
    </row>
    <row r="158" spans="1:24" s="13" customFormat="1" x14ac:dyDescent="0.25">
      <c r="A158" s="383"/>
      <c r="B158" s="380"/>
      <c r="C158" s="380"/>
      <c r="D158" s="380"/>
      <c r="E158" s="380"/>
      <c r="F158" s="398"/>
      <c r="G158" s="392"/>
      <c r="H158" s="10"/>
      <c r="I158" s="10"/>
      <c r="J158" s="392"/>
      <c r="K158" s="10"/>
      <c r="L158" s="10"/>
      <c r="M158" s="20"/>
      <c r="N158" s="20"/>
      <c r="O158" s="308"/>
      <c r="P158" s="308"/>
      <c r="Q158" s="383"/>
      <c r="R158" s="12"/>
      <c r="S158" s="401"/>
      <c r="T158" s="380"/>
      <c r="U158" s="10"/>
      <c r="V158" s="68"/>
      <c r="W158" s="68"/>
      <c r="X158" s="68"/>
    </row>
    <row r="159" spans="1:24" s="13" customFormat="1" x14ac:dyDescent="0.25">
      <c r="A159" s="383"/>
      <c r="B159" s="380"/>
      <c r="C159" s="380"/>
      <c r="D159" s="380"/>
      <c r="E159" s="380"/>
      <c r="F159" s="398"/>
      <c r="G159" s="392"/>
      <c r="H159" s="10"/>
      <c r="I159" s="10"/>
      <c r="J159" s="392"/>
      <c r="K159" s="10"/>
      <c r="L159" s="10"/>
      <c r="M159" s="20"/>
      <c r="N159" s="20"/>
      <c r="O159" s="308"/>
      <c r="P159" s="308"/>
      <c r="Q159" s="383"/>
      <c r="R159" s="12"/>
      <c r="S159" s="401"/>
      <c r="T159" s="380"/>
      <c r="U159" s="10"/>
      <c r="V159" s="68"/>
      <c r="W159" s="68"/>
      <c r="X159" s="68"/>
    </row>
    <row r="160" spans="1:24" s="13" customFormat="1" x14ac:dyDescent="0.25">
      <c r="A160" s="383"/>
      <c r="B160" s="380"/>
      <c r="C160" s="380"/>
      <c r="D160" s="380"/>
      <c r="E160" s="380"/>
      <c r="F160" s="398"/>
      <c r="G160" s="392"/>
      <c r="H160" s="10"/>
      <c r="I160" s="10"/>
      <c r="J160" s="393"/>
      <c r="K160" s="10"/>
      <c r="L160" s="10"/>
      <c r="M160" s="20"/>
      <c r="N160" s="20"/>
      <c r="O160" s="308"/>
      <c r="P160" s="308"/>
      <c r="Q160" s="383"/>
      <c r="R160" s="12"/>
      <c r="S160" s="401"/>
      <c r="T160" s="380"/>
      <c r="U160" s="10"/>
      <c r="V160" s="68"/>
      <c r="W160" s="68"/>
      <c r="X160" s="68"/>
    </row>
    <row r="161" spans="1:24" s="13" customFormat="1" x14ac:dyDescent="0.25">
      <c r="A161" s="384"/>
      <c r="B161" s="381"/>
      <c r="C161" s="381"/>
      <c r="D161" s="381"/>
      <c r="E161" s="381"/>
      <c r="F161" s="399"/>
      <c r="G161" s="393"/>
      <c r="H161" s="10"/>
      <c r="I161" s="10"/>
      <c r="J161" s="20"/>
      <c r="K161" s="10"/>
      <c r="L161" s="10"/>
      <c r="M161" s="20"/>
      <c r="N161" s="20"/>
      <c r="O161" s="309"/>
      <c r="P161" s="309"/>
      <c r="Q161" s="384"/>
      <c r="R161" s="12"/>
      <c r="S161" s="402"/>
      <c r="T161" s="381"/>
      <c r="U161" s="10"/>
      <c r="V161" s="68"/>
      <c r="W161" s="68"/>
      <c r="X161" s="68"/>
    </row>
    <row r="162" spans="1:24" s="13" customFormat="1" ht="45" customHeight="1" x14ac:dyDescent="0.25">
      <c r="A162" s="10"/>
      <c r="B162" s="379" t="s">
        <v>99</v>
      </c>
      <c r="C162" s="379" t="s">
        <v>24</v>
      </c>
      <c r="D162" s="379">
        <v>205300048</v>
      </c>
      <c r="E162" s="379" t="s">
        <v>26</v>
      </c>
      <c r="F162" s="397" t="s">
        <v>102</v>
      </c>
      <c r="G162" s="391">
        <v>196625</v>
      </c>
      <c r="H162" s="379" t="s">
        <v>168</v>
      </c>
      <c r="I162" s="382">
        <v>35750</v>
      </c>
      <c r="J162" s="391">
        <f>G162-I162-I164-I167-I168</f>
        <v>51725</v>
      </c>
      <c r="K162" s="11">
        <v>41712</v>
      </c>
      <c r="L162" s="10" t="s">
        <v>169</v>
      </c>
      <c r="M162" s="20">
        <v>17875</v>
      </c>
      <c r="N162" s="391">
        <f>I162-M162-M163</f>
        <v>0</v>
      </c>
      <c r="O162" s="314"/>
      <c r="P162" s="314"/>
      <c r="Q162" s="419">
        <v>42004</v>
      </c>
      <c r="R162" s="12"/>
      <c r="S162" s="400">
        <v>72400000</v>
      </c>
      <c r="T162" s="382" t="s">
        <v>77</v>
      </c>
      <c r="U162" s="10"/>
      <c r="V162" s="68"/>
      <c r="W162" s="68"/>
      <c r="X162" s="68"/>
    </row>
    <row r="163" spans="1:24" s="13" customFormat="1" x14ac:dyDescent="0.25">
      <c r="A163" s="10"/>
      <c r="B163" s="380"/>
      <c r="C163" s="380"/>
      <c r="D163" s="380"/>
      <c r="E163" s="380"/>
      <c r="F163" s="398"/>
      <c r="G163" s="392"/>
      <c r="H163" s="381"/>
      <c r="I163" s="384"/>
      <c r="J163" s="392"/>
      <c r="K163" s="11">
        <v>41739</v>
      </c>
      <c r="L163" s="10" t="s">
        <v>231</v>
      </c>
      <c r="M163" s="20">
        <v>17875</v>
      </c>
      <c r="N163" s="393"/>
      <c r="O163" s="308"/>
      <c r="P163" s="308"/>
      <c r="Q163" s="420"/>
      <c r="R163" s="12"/>
      <c r="S163" s="401"/>
      <c r="T163" s="383"/>
      <c r="U163" s="10"/>
      <c r="V163" s="68"/>
      <c r="W163" s="68"/>
      <c r="X163" s="68"/>
    </row>
    <row r="164" spans="1:24" s="13" customFormat="1" ht="15" customHeight="1" x14ac:dyDescent="0.25">
      <c r="A164" s="10"/>
      <c r="B164" s="380"/>
      <c r="C164" s="380"/>
      <c r="D164" s="380"/>
      <c r="E164" s="380"/>
      <c r="F164" s="398"/>
      <c r="G164" s="392"/>
      <c r="H164" s="379" t="s">
        <v>280</v>
      </c>
      <c r="I164" s="382">
        <v>53625</v>
      </c>
      <c r="J164" s="392"/>
      <c r="K164" s="11">
        <v>41772</v>
      </c>
      <c r="L164" s="10" t="s">
        <v>281</v>
      </c>
      <c r="M164" s="20">
        <v>17875</v>
      </c>
      <c r="N164" s="391">
        <f>I164-M164-M165-M166</f>
        <v>0</v>
      </c>
      <c r="O164" s="308"/>
      <c r="P164" s="308"/>
      <c r="Q164" s="420"/>
      <c r="R164" s="12"/>
      <c r="S164" s="401"/>
      <c r="T164" s="383"/>
      <c r="U164" s="10"/>
      <c r="V164" s="68"/>
      <c r="W164" s="68"/>
      <c r="X164" s="68"/>
    </row>
    <row r="165" spans="1:24" s="13" customFormat="1" x14ac:dyDescent="0.25">
      <c r="A165" s="10"/>
      <c r="B165" s="380"/>
      <c r="C165" s="380"/>
      <c r="D165" s="380"/>
      <c r="E165" s="380"/>
      <c r="F165" s="398"/>
      <c r="G165" s="392"/>
      <c r="H165" s="380"/>
      <c r="I165" s="383"/>
      <c r="J165" s="392"/>
      <c r="K165" s="10" t="s">
        <v>450</v>
      </c>
      <c r="L165" s="10" t="s">
        <v>451</v>
      </c>
      <c r="M165" s="20">
        <v>17875</v>
      </c>
      <c r="N165" s="392"/>
      <c r="O165" s="308"/>
      <c r="P165" s="308"/>
      <c r="Q165" s="420"/>
      <c r="R165" s="12"/>
      <c r="S165" s="401"/>
      <c r="T165" s="383"/>
      <c r="U165" s="10"/>
      <c r="V165" s="68"/>
      <c r="W165" s="68"/>
      <c r="X165" s="68"/>
    </row>
    <row r="166" spans="1:24" s="13" customFormat="1" ht="15" customHeight="1" x14ac:dyDescent="0.25">
      <c r="A166" s="10"/>
      <c r="B166" s="380"/>
      <c r="C166" s="380"/>
      <c r="D166" s="380"/>
      <c r="E166" s="380"/>
      <c r="F166" s="398"/>
      <c r="G166" s="392"/>
      <c r="H166" s="380"/>
      <c r="I166" s="383"/>
      <c r="J166" s="392"/>
      <c r="K166" s="10" t="s">
        <v>423</v>
      </c>
      <c r="L166" s="10" t="s">
        <v>453</v>
      </c>
      <c r="M166" s="20">
        <v>17875</v>
      </c>
      <c r="N166" s="392"/>
      <c r="O166" s="308"/>
      <c r="P166" s="308"/>
      <c r="Q166" s="420"/>
      <c r="R166" s="12"/>
      <c r="S166" s="401"/>
      <c r="T166" s="383"/>
      <c r="U166" s="10"/>
      <c r="V166" s="68"/>
      <c r="W166" s="68"/>
      <c r="X166" s="68"/>
    </row>
    <row r="167" spans="1:24" s="13" customFormat="1" x14ac:dyDescent="0.25">
      <c r="A167" s="10"/>
      <c r="B167" s="380"/>
      <c r="C167" s="380"/>
      <c r="D167" s="380"/>
      <c r="E167" s="380"/>
      <c r="F167" s="398"/>
      <c r="G167" s="392"/>
      <c r="H167" s="381"/>
      <c r="I167" s="384"/>
      <c r="J167" s="392"/>
      <c r="K167" s="10"/>
      <c r="L167" s="10"/>
      <c r="M167" s="20"/>
      <c r="N167" s="393"/>
      <c r="O167" s="308"/>
      <c r="P167" s="308"/>
      <c r="Q167" s="420"/>
      <c r="R167" s="12"/>
      <c r="S167" s="401"/>
      <c r="T167" s="383"/>
      <c r="U167" s="10"/>
      <c r="V167" s="68"/>
      <c r="W167" s="68"/>
      <c r="X167" s="68"/>
    </row>
    <row r="168" spans="1:24" s="13" customFormat="1" x14ac:dyDescent="0.25">
      <c r="A168" s="10"/>
      <c r="B168" s="380"/>
      <c r="C168" s="380"/>
      <c r="D168" s="380"/>
      <c r="E168" s="380"/>
      <c r="F168" s="398"/>
      <c r="G168" s="392"/>
      <c r="H168" s="379" t="s">
        <v>452</v>
      </c>
      <c r="I168" s="382">
        <v>55525</v>
      </c>
      <c r="J168" s="392"/>
      <c r="K168" s="10" t="s">
        <v>423</v>
      </c>
      <c r="L168" s="10" t="s">
        <v>454</v>
      </c>
      <c r="M168" s="20">
        <v>250</v>
      </c>
      <c r="N168" s="391">
        <f>I168-M168-M169-M170-M171</f>
        <v>18125</v>
      </c>
      <c r="O168" s="308"/>
      <c r="P168" s="308"/>
      <c r="Q168" s="420"/>
      <c r="R168" s="12"/>
      <c r="S168" s="401"/>
      <c r="T168" s="383"/>
      <c r="U168" s="10"/>
      <c r="V168" s="68"/>
      <c r="W168" s="68"/>
      <c r="X168" s="68"/>
    </row>
    <row r="169" spans="1:24" s="13" customFormat="1" x14ac:dyDescent="0.25">
      <c r="A169" s="10"/>
      <c r="B169" s="380"/>
      <c r="C169" s="380"/>
      <c r="D169" s="380"/>
      <c r="E169" s="380"/>
      <c r="F169" s="398"/>
      <c r="G169" s="392"/>
      <c r="H169" s="380"/>
      <c r="I169" s="383"/>
      <c r="J169" s="392"/>
      <c r="K169" s="10" t="s">
        <v>423</v>
      </c>
      <c r="L169" s="10" t="s">
        <v>455</v>
      </c>
      <c r="M169" s="20">
        <v>900</v>
      </c>
      <c r="N169" s="392"/>
      <c r="O169" s="308"/>
      <c r="P169" s="308"/>
      <c r="Q169" s="420"/>
      <c r="R169" s="12"/>
      <c r="S169" s="401"/>
      <c r="T169" s="383"/>
      <c r="U169" s="10"/>
      <c r="V169" s="68"/>
      <c r="W169" s="68"/>
      <c r="X169" s="68"/>
    </row>
    <row r="170" spans="1:24" s="13" customFormat="1" x14ac:dyDescent="0.25">
      <c r="A170" s="10"/>
      <c r="B170" s="380"/>
      <c r="C170" s="380"/>
      <c r="D170" s="380"/>
      <c r="E170" s="380"/>
      <c r="F170" s="398"/>
      <c r="G170" s="392"/>
      <c r="H170" s="380"/>
      <c r="I170" s="383"/>
      <c r="J170" s="392"/>
      <c r="K170" s="10" t="s">
        <v>496</v>
      </c>
      <c r="L170" s="10" t="s">
        <v>577</v>
      </c>
      <c r="M170" s="297">
        <v>18125</v>
      </c>
      <c r="N170" s="392"/>
      <c r="O170" s="308"/>
      <c r="P170" s="308"/>
      <c r="Q170" s="420"/>
      <c r="R170" s="12"/>
      <c r="S170" s="401"/>
      <c r="T170" s="383"/>
      <c r="U170" s="10"/>
      <c r="V170" s="68"/>
      <c r="W170" s="68"/>
      <c r="X170" s="68"/>
    </row>
    <row r="171" spans="1:24" s="13" customFormat="1" x14ac:dyDescent="0.25">
      <c r="A171" s="10"/>
      <c r="B171" s="380"/>
      <c r="C171" s="380"/>
      <c r="D171" s="380"/>
      <c r="E171" s="380"/>
      <c r="F171" s="398"/>
      <c r="G171" s="392"/>
      <c r="H171" s="380"/>
      <c r="I171" s="383"/>
      <c r="J171" s="392"/>
      <c r="K171" s="10" t="s">
        <v>578</v>
      </c>
      <c r="L171" s="10" t="s">
        <v>576</v>
      </c>
      <c r="M171" s="355">
        <v>18125</v>
      </c>
      <c r="N171" s="392"/>
      <c r="O171" s="308"/>
      <c r="P171" s="308"/>
      <c r="Q171" s="420"/>
      <c r="R171" s="12"/>
      <c r="S171" s="401"/>
      <c r="T171" s="383"/>
      <c r="U171" s="10"/>
      <c r="V171" s="68"/>
      <c r="W171" s="68"/>
      <c r="X171" s="68"/>
    </row>
    <row r="172" spans="1:24" s="13" customFormat="1" x14ac:dyDescent="0.25">
      <c r="A172" s="10"/>
      <c r="B172" s="380"/>
      <c r="C172" s="380"/>
      <c r="D172" s="380"/>
      <c r="E172" s="380"/>
      <c r="F172" s="398"/>
      <c r="G172" s="392"/>
      <c r="H172" s="381"/>
      <c r="I172" s="384"/>
      <c r="J172" s="392"/>
      <c r="K172" s="10"/>
      <c r="L172" s="10"/>
      <c r="M172" s="297"/>
      <c r="N172" s="393"/>
      <c r="O172" s="308"/>
      <c r="P172" s="308"/>
      <c r="Q172" s="420"/>
      <c r="R172" s="12"/>
      <c r="S172" s="401"/>
      <c r="T172" s="383"/>
      <c r="U172" s="10"/>
      <c r="V172" s="68"/>
      <c r="W172" s="68"/>
      <c r="X172" s="68"/>
    </row>
    <row r="173" spans="1:24" s="13" customFormat="1" x14ac:dyDescent="0.25">
      <c r="A173" s="10"/>
      <c r="B173" s="380"/>
      <c r="C173" s="380"/>
      <c r="D173" s="380"/>
      <c r="E173" s="380"/>
      <c r="F173" s="398"/>
      <c r="G173" s="392"/>
      <c r="H173" s="10"/>
      <c r="I173" s="10"/>
      <c r="J173" s="392"/>
      <c r="K173" s="10"/>
      <c r="L173" s="10"/>
      <c r="M173" s="297"/>
      <c r="N173" s="297"/>
      <c r="O173" s="308"/>
      <c r="P173" s="308"/>
      <c r="Q173" s="420"/>
      <c r="R173" s="12"/>
      <c r="S173" s="401"/>
      <c r="T173" s="383"/>
      <c r="U173" s="10"/>
      <c r="V173" s="68"/>
      <c r="W173" s="68"/>
      <c r="X173" s="68"/>
    </row>
    <row r="174" spans="1:24" s="13" customFormat="1" x14ac:dyDescent="0.25">
      <c r="A174" s="10"/>
      <c r="B174" s="380"/>
      <c r="C174" s="380"/>
      <c r="D174" s="380"/>
      <c r="E174" s="380"/>
      <c r="F174" s="398"/>
      <c r="G174" s="392"/>
      <c r="H174" s="10"/>
      <c r="I174" s="10"/>
      <c r="J174" s="392"/>
      <c r="K174" s="10"/>
      <c r="L174" s="10"/>
      <c r="M174" s="297"/>
      <c r="N174" s="297"/>
      <c r="O174" s="308"/>
      <c r="P174" s="308"/>
      <c r="Q174" s="420"/>
      <c r="R174" s="12"/>
      <c r="S174" s="401"/>
      <c r="T174" s="383"/>
      <c r="U174" s="10"/>
      <c r="V174" s="68"/>
      <c r="W174" s="68"/>
      <c r="X174" s="68"/>
    </row>
    <row r="175" spans="1:24" s="13" customFormat="1" x14ac:dyDescent="0.25">
      <c r="A175" s="10"/>
      <c r="B175" s="380"/>
      <c r="C175" s="380"/>
      <c r="D175" s="380"/>
      <c r="E175" s="380"/>
      <c r="F175" s="398"/>
      <c r="G175" s="392"/>
      <c r="H175" s="10"/>
      <c r="I175" s="10"/>
      <c r="J175" s="392"/>
      <c r="K175" s="10"/>
      <c r="L175" s="10"/>
      <c r="M175" s="297"/>
      <c r="N175" s="297"/>
      <c r="O175" s="308"/>
      <c r="P175" s="308"/>
      <c r="Q175" s="420"/>
      <c r="R175" s="12"/>
      <c r="S175" s="401"/>
      <c r="T175" s="383"/>
      <c r="U175" s="10"/>
      <c r="V175" s="68"/>
      <c r="W175" s="68"/>
      <c r="X175" s="68"/>
    </row>
    <row r="176" spans="1:24" s="13" customFormat="1" x14ac:dyDescent="0.25">
      <c r="A176" s="10"/>
      <c r="B176" s="380"/>
      <c r="C176" s="380"/>
      <c r="D176" s="380"/>
      <c r="E176" s="380"/>
      <c r="F176" s="398"/>
      <c r="G176" s="392"/>
      <c r="H176" s="10"/>
      <c r="I176" s="10"/>
      <c r="J176" s="392"/>
      <c r="K176" s="10"/>
      <c r="L176" s="10"/>
      <c r="M176" s="297"/>
      <c r="N176" s="297"/>
      <c r="O176" s="308"/>
      <c r="P176" s="308"/>
      <c r="Q176" s="420"/>
      <c r="R176" s="12"/>
      <c r="S176" s="401"/>
      <c r="T176" s="383"/>
      <c r="U176" s="10"/>
      <c r="V176" s="68"/>
      <c r="W176" s="68"/>
      <c r="X176" s="68"/>
    </row>
    <row r="177" spans="1:24" s="13" customFormat="1" x14ac:dyDescent="0.25">
      <c r="A177" s="10"/>
      <c r="B177" s="380"/>
      <c r="C177" s="380"/>
      <c r="D177" s="380"/>
      <c r="E177" s="380"/>
      <c r="F177" s="398"/>
      <c r="G177" s="392"/>
      <c r="H177" s="10"/>
      <c r="I177" s="10"/>
      <c r="J177" s="392"/>
      <c r="K177" s="10"/>
      <c r="L177" s="10"/>
      <c r="M177" s="297"/>
      <c r="N177" s="297"/>
      <c r="O177" s="308"/>
      <c r="P177" s="308"/>
      <c r="Q177" s="420"/>
      <c r="R177" s="12"/>
      <c r="S177" s="401"/>
      <c r="T177" s="383"/>
      <c r="U177" s="10"/>
      <c r="V177" s="68"/>
      <c r="W177" s="68"/>
      <c r="X177" s="68"/>
    </row>
    <row r="178" spans="1:24" s="13" customFormat="1" x14ac:dyDescent="0.25">
      <c r="A178" s="10"/>
      <c r="B178" s="380"/>
      <c r="C178" s="380"/>
      <c r="D178" s="380"/>
      <c r="E178" s="380"/>
      <c r="F178" s="398"/>
      <c r="G178" s="392"/>
      <c r="H178" s="10"/>
      <c r="I178" s="10"/>
      <c r="J178" s="392"/>
      <c r="K178" s="10"/>
      <c r="L178" s="10"/>
      <c r="M178" s="297"/>
      <c r="N178" s="297"/>
      <c r="O178" s="308"/>
      <c r="P178" s="308"/>
      <c r="Q178" s="420"/>
      <c r="R178" s="12"/>
      <c r="S178" s="401"/>
      <c r="T178" s="383"/>
      <c r="U178" s="10"/>
      <c r="V178" s="68"/>
      <c r="W178" s="68"/>
      <c r="X178" s="68"/>
    </row>
    <row r="179" spans="1:24" s="13" customFormat="1" x14ac:dyDescent="0.25">
      <c r="A179" s="10"/>
      <c r="B179" s="380"/>
      <c r="C179" s="380"/>
      <c r="D179" s="380"/>
      <c r="E179" s="380"/>
      <c r="F179" s="398"/>
      <c r="G179" s="392"/>
      <c r="H179" s="10"/>
      <c r="I179" s="10"/>
      <c r="J179" s="392"/>
      <c r="K179" s="10"/>
      <c r="L179" s="10"/>
      <c r="M179" s="20"/>
      <c r="N179" s="20"/>
      <c r="O179" s="308"/>
      <c r="P179" s="308"/>
      <c r="Q179" s="420"/>
      <c r="R179" s="12"/>
      <c r="S179" s="401"/>
      <c r="T179" s="383"/>
      <c r="U179" s="10"/>
      <c r="V179" s="68"/>
      <c r="W179" s="68"/>
      <c r="X179" s="68"/>
    </row>
    <row r="180" spans="1:24" s="13" customFormat="1" x14ac:dyDescent="0.25">
      <c r="A180" s="10"/>
      <c r="B180" s="380"/>
      <c r="C180" s="380"/>
      <c r="D180" s="380"/>
      <c r="E180" s="380"/>
      <c r="F180" s="398"/>
      <c r="G180" s="392"/>
      <c r="H180" s="10"/>
      <c r="I180" s="10"/>
      <c r="J180" s="392"/>
      <c r="K180" s="10"/>
      <c r="L180" s="10"/>
      <c r="M180" s="20"/>
      <c r="N180" s="20"/>
      <c r="O180" s="308"/>
      <c r="P180" s="308"/>
      <c r="Q180" s="420"/>
      <c r="R180" s="12"/>
      <c r="S180" s="401"/>
      <c r="T180" s="383"/>
      <c r="U180" s="10"/>
      <c r="V180" s="68"/>
      <c r="W180" s="68"/>
      <c r="X180" s="68"/>
    </row>
    <row r="181" spans="1:24" s="13" customFormat="1" x14ac:dyDescent="0.25">
      <c r="A181" s="10"/>
      <c r="B181" s="380"/>
      <c r="C181" s="380"/>
      <c r="D181" s="380"/>
      <c r="E181" s="380"/>
      <c r="F181" s="398"/>
      <c r="G181" s="392"/>
      <c r="H181" s="10"/>
      <c r="I181" s="10"/>
      <c r="J181" s="392"/>
      <c r="K181" s="10"/>
      <c r="L181" s="10"/>
      <c r="M181" s="20"/>
      <c r="N181" s="20"/>
      <c r="O181" s="308"/>
      <c r="P181" s="308"/>
      <c r="Q181" s="420"/>
      <c r="R181" s="12"/>
      <c r="S181" s="401"/>
      <c r="T181" s="383"/>
      <c r="U181" s="10"/>
      <c r="V181" s="68"/>
      <c r="W181" s="68"/>
      <c r="X181" s="68"/>
    </row>
    <row r="182" spans="1:24" s="13" customFormat="1" x14ac:dyDescent="0.25">
      <c r="A182" s="10"/>
      <c r="B182" s="380"/>
      <c r="C182" s="381"/>
      <c r="D182" s="381"/>
      <c r="E182" s="381"/>
      <c r="F182" s="399"/>
      <c r="G182" s="393"/>
      <c r="H182" s="10"/>
      <c r="I182" s="10"/>
      <c r="J182" s="393"/>
      <c r="K182" s="10"/>
      <c r="L182" s="10"/>
      <c r="M182" s="20"/>
      <c r="N182" s="20"/>
      <c r="O182" s="309"/>
      <c r="P182" s="309"/>
      <c r="Q182" s="421"/>
      <c r="R182" s="12"/>
      <c r="S182" s="402"/>
      <c r="T182" s="384"/>
      <c r="U182" s="10"/>
      <c r="V182" s="68"/>
      <c r="W182" s="68"/>
      <c r="X182" s="68"/>
    </row>
    <row r="183" spans="1:24" s="13" customFormat="1" ht="30" customHeight="1" x14ac:dyDescent="0.25">
      <c r="A183" s="10"/>
      <c r="B183" s="379" t="s">
        <v>112</v>
      </c>
      <c r="C183" s="379" t="s">
        <v>113</v>
      </c>
      <c r="D183" s="379">
        <v>204991795</v>
      </c>
      <c r="E183" s="379" t="s">
        <v>26</v>
      </c>
      <c r="F183" s="397" t="s">
        <v>96</v>
      </c>
      <c r="G183" s="391">
        <v>3024009.6</v>
      </c>
      <c r="H183" s="379" t="s">
        <v>170</v>
      </c>
      <c r="I183" s="382">
        <v>1183776</v>
      </c>
      <c r="J183" s="391">
        <f>G183-I183-I184-I185-I186-I187-I188-I189-I190-I191</f>
        <v>1840233.6</v>
      </c>
      <c r="K183" s="11">
        <v>41702</v>
      </c>
      <c r="L183" s="10" t="s">
        <v>169</v>
      </c>
      <c r="M183" s="20">
        <v>1183776</v>
      </c>
      <c r="N183" s="20">
        <f t="shared" ref="N183:N198" si="4">I183-M183</f>
        <v>0</v>
      </c>
      <c r="O183" s="314"/>
      <c r="P183" s="314"/>
      <c r="Q183" s="10"/>
      <c r="R183" s="12"/>
      <c r="S183" s="400">
        <v>7240000</v>
      </c>
      <c r="T183" s="414" t="s">
        <v>117</v>
      </c>
      <c r="U183" s="10"/>
      <c r="V183" s="68"/>
      <c r="W183" s="68"/>
      <c r="X183" s="68"/>
    </row>
    <row r="184" spans="1:24" s="13" customFormat="1" ht="30" customHeight="1" x14ac:dyDescent="0.25">
      <c r="A184" s="10"/>
      <c r="B184" s="380"/>
      <c r="C184" s="380"/>
      <c r="D184" s="380"/>
      <c r="E184" s="380"/>
      <c r="F184" s="398"/>
      <c r="G184" s="392"/>
      <c r="H184" s="381"/>
      <c r="I184" s="384"/>
      <c r="J184" s="392"/>
      <c r="K184" s="10"/>
      <c r="L184" s="10"/>
      <c r="M184" s="20"/>
      <c r="N184" s="20">
        <f t="shared" si="4"/>
        <v>0</v>
      </c>
      <c r="O184" s="308"/>
      <c r="P184" s="308"/>
      <c r="Q184" s="10"/>
      <c r="R184" s="12"/>
      <c r="S184" s="401"/>
      <c r="T184" s="415"/>
      <c r="U184" s="10"/>
      <c r="V184" s="68"/>
      <c r="W184" s="68"/>
      <c r="X184" s="68"/>
    </row>
    <row r="185" spans="1:24" s="13" customFormat="1" ht="30" customHeight="1" x14ac:dyDescent="0.25">
      <c r="A185" s="10"/>
      <c r="B185" s="380"/>
      <c r="C185" s="380"/>
      <c r="D185" s="380"/>
      <c r="E185" s="380"/>
      <c r="F185" s="398"/>
      <c r="G185" s="392"/>
      <c r="H185" s="10"/>
      <c r="I185" s="10"/>
      <c r="J185" s="392"/>
      <c r="K185" s="10"/>
      <c r="L185" s="10"/>
      <c r="M185" s="20"/>
      <c r="N185" s="20">
        <f t="shared" si="4"/>
        <v>0</v>
      </c>
      <c r="O185" s="308"/>
      <c r="P185" s="308"/>
      <c r="Q185" s="10"/>
      <c r="R185" s="12"/>
      <c r="S185" s="401"/>
      <c r="T185" s="415"/>
      <c r="U185" s="10"/>
      <c r="V185" s="68"/>
      <c r="W185" s="68"/>
      <c r="X185" s="68"/>
    </row>
    <row r="186" spans="1:24" s="13" customFormat="1" ht="30" customHeight="1" x14ac:dyDescent="0.25">
      <c r="A186" s="10"/>
      <c r="B186" s="380"/>
      <c r="C186" s="380"/>
      <c r="D186" s="380"/>
      <c r="E186" s="380"/>
      <c r="F186" s="398"/>
      <c r="G186" s="392"/>
      <c r="H186" s="10"/>
      <c r="I186" s="10"/>
      <c r="J186" s="392"/>
      <c r="K186" s="10"/>
      <c r="L186" s="10"/>
      <c r="M186" s="20"/>
      <c r="N186" s="20">
        <f t="shared" si="4"/>
        <v>0</v>
      </c>
      <c r="O186" s="308"/>
      <c r="P186" s="308"/>
      <c r="Q186" s="10"/>
      <c r="R186" s="12"/>
      <c r="S186" s="401"/>
      <c r="T186" s="415"/>
      <c r="U186" s="10"/>
      <c r="V186" s="68"/>
      <c r="W186" s="68"/>
      <c r="X186" s="68"/>
    </row>
    <row r="187" spans="1:24" s="13" customFormat="1" ht="30" customHeight="1" x14ac:dyDescent="0.25">
      <c r="A187" s="10"/>
      <c r="B187" s="380"/>
      <c r="C187" s="380"/>
      <c r="D187" s="380"/>
      <c r="E187" s="380"/>
      <c r="F187" s="398"/>
      <c r="G187" s="392"/>
      <c r="H187" s="10"/>
      <c r="I187" s="10"/>
      <c r="J187" s="392"/>
      <c r="K187" s="10"/>
      <c r="L187" s="10"/>
      <c r="M187" s="20"/>
      <c r="N187" s="20">
        <f t="shared" si="4"/>
        <v>0</v>
      </c>
      <c r="O187" s="308"/>
      <c r="P187" s="308"/>
      <c r="Q187" s="10"/>
      <c r="R187" s="12"/>
      <c r="S187" s="401"/>
      <c r="T187" s="415"/>
      <c r="U187" s="10"/>
      <c r="V187" s="68"/>
      <c r="W187" s="68"/>
      <c r="X187" s="68"/>
    </row>
    <row r="188" spans="1:24" s="13" customFormat="1" ht="30" customHeight="1" x14ac:dyDescent="0.25">
      <c r="A188" s="10"/>
      <c r="B188" s="380"/>
      <c r="C188" s="380"/>
      <c r="D188" s="380"/>
      <c r="E188" s="380"/>
      <c r="F188" s="398"/>
      <c r="G188" s="392"/>
      <c r="H188" s="10"/>
      <c r="I188" s="10"/>
      <c r="J188" s="392"/>
      <c r="K188" s="10"/>
      <c r="L188" s="10"/>
      <c r="M188" s="20"/>
      <c r="N188" s="20">
        <f t="shared" si="4"/>
        <v>0</v>
      </c>
      <c r="O188" s="308"/>
      <c r="P188" s="308"/>
      <c r="Q188" s="10"/>
      <c r="R188" s="12"/>
      <c r="S188" s="401"/>
      <c r="T188" s="415"/>
      <c r="U188" s="10"/>
      <c r="V188" s="68"/>
      <c r="W188" s="68"/>
      <c r="X188" s="68"/>
    </row>
    <row r="189" spans="1:24" s="13" customFormat="1" ht="30" customHeight="1" x14ac:dyDescent="0.25">
      <c r="A189" s="10"/>
      <c r="B189" s="380"/>
      <c r="C189" s="380"/>
      <c r="D189" s="380"/>
      <c r="E189" s="380"/>
      <c r="F189" s="398"/>
      <c r="G189" s="392"/>
      <c r="H189" s="10"/>
      <c r="I189" s="10"/>
      <c r="J189" s="392"/>
      <c r="K189" s="10"/>
      <c r="L189" s="10"/>
      <c r="M189" s="20"/>
      <c r="N189" s="20">
        <f t="shared" si="4"/>
        <v>0</v>
      </c>
      <c r="O189" s="308"/>
      <c r="P189" s="308"/>
      <c r="Q189" s="10"/>
      <c r="R189" s="12"/>
      <c r="S189" s="401"/>
      <c r="T189" s="415"/>
      <c r="U189" s="10"/>
      <c r="V189" s="68"/>
      <c r="W189" s="68"/>
      <c r="X189" s="68"/>
    </row>
    <row r="190" spans="1:24" s="13" customFormat="1" ht="30" customHeight="1" x14ac:dyDescent="0.25">
      <c r="A190" s="10"/>
      <c r="B190" s="380"/>
      <c r="C190" s="380"/>
      <c r="D190" s="380"/>
      <c r="E190" s="380"/>
      <c r="F190" s="398"/>
      <c r="G190" s="392"/>
      <c r="H190" s="10"/>
      <c r="I190" s="10"/>
      <c r="J190" s="392"/>
      <c r="K190" s="10"/>
      <c r="L190" s="10"/>
      <c r="M190" s="20"/>
      <c r="N190" s="20">
        <f t="shared" si="4"/>
        <v>0</v>
      </c>
      <c r="O190" s="308"/>
      <c r="P190" s="308"/>
      <c r="Q190" s="10"/>
      <c r="R190" s="12"/>
      <c r="S190" s="401"/>
      <c r="T190" s="415"/>
      <c r="U190" s="10"/>
      <c r="V190" s="68"/>
      <c r="W190" s="68"/>
      <c r="X190" s="68"/>
    </row>
    <row r="191" spans="1:24" s="13" customFormat="1" ht="30" customHeight="1" x14ac:dyDescent="0.25">
      <c r="A191" s="10"/>
      <c r="B191" s="380"/>
      <c r="C191" s="380"/>
      <c r="D191" s="380"/>
      <c r="E191" s="380"/>
      <c r="F191" s="398"/>
      <c r="G191" s="392"/>
      <c r="H191" s="10"/>
      <c r="I191" s="10"/>
      <c r="J191" s="392"/>
      <c r="K191" s="10"/>
      <c r="L191" s="10"/>
      <c r="M191" s="20"/>
      <c r="N191" s="20">
        <f t="shared" si="4"/>
        <v>0</v>
      </c>
      <c r="O191" s="308"/>
      <c r="P191" s="308"/>
      <c r="Q191" s="10"/>
      <c r="R191" s="12"/>
      <c r="S191" s="401"/>
      <c r="T191" s="415"/>
      <c r="U191" s="10"/>
      <c r="V191" s="68"/>
      <c r="W191" s="68"/>
      <c r="X191" s="68"/>
    </row>
    <row r="192" spans="1:24" s="13" customFormat="1" ht="30" customHeight="1" thickBot="1" x14ac:dyDescent="0.3">
      <c r="A192" s="109"/>
      <c r="B192" s="380"/>
      <c r="C192" s="380"/>
      <c r="D192" s="380"/>
      <c r="E192" s="380"/>
      <c r="F192" s="398"/>
      <c r="G192" s="392"/>
      <c r="H192" s="109"/>
      <c r="I192" s="109"/>
      <c r="J192" s="392"/>
      <c r="K192" s="109"/>
      <c r="L192" s="109"/>
      <c r="M192" s="108"/>
      <c r="N192" s="20">
        <f t="shared" si="4"/>
        <v>0</v>
      </c>
      <c r="O192" s="308"/>
      <c r="P192" s="308"/>
      <c r="Q192" s="109"/>
      <c r="R192" s="113"/>
      <c r="S192" s="401"/>
      <c r="T192" s="415"/>
      <c r="U192" s="109"/>
      <c r="V192" s="68"/>
      <c r="W192" s="68"/>
      <c r="X192" s="68"/>
    </row>
    <row r="193" spans="1:24" s="13" customFormat="1" ht="60" customHeight="1" thickBot="1" x14ac:dyDescent="0.3">
      <c r="A193" s="152"/>
      <c r="B193" s="385" t="s">
        <v>114</v>
      </c>
      <c r="C193" s="385" t="s">
        <v>87</v>
      </c>
      <c r="D193" s="385">
        <v>204876606</v>
      </c>
      <c r="E193" s="385" t="s">
        <v>103</v>
      </c>
      <c r="F193" s="385" t="s">
        <v>97</v>
      </c>
      <c r="G193" s="388">
        <v>1000</v>
      </c>
      <c r="H193" s="153" t="s">
        <v>171</v>
      </c>
      <c r="I193" s="154">
        <v>500</v>
      </c>
      <c r="J193" s="412">
        <f>G193-I193-I194-I195</f>
        <v>10</v>
      </c>
      <c r="K193" s="155">
        <v>41708</v>
      </c>
      <c r="L193" s="156" t="s">
        <v>173</v>
      </c>
      <c r="M193" s="157">
        <v>500</v>
      </c>
      <c r="N193" s="60">
        <f t="shared" si="4"/>
        <v>0</v>
      </c>
      <c r="O193" s="235"/>
      <c r="P193" s="235"/>
      <c r="Q193" s="416">
        <v>41729</v>
      </c>
      <c r="R193" s="158"/>
      <c r="S193" s="422">
        <v>64200000</v>
      </c>
      <c r="T193" s="409" t="s">
        <v>78</v>
      </c>
      <c r="U193" s="159"/>
      <c r="V193" s="68"/>
      <c r="W193" s="68"/>
      <c r="X193" s="68"/>
    </row>
    <row r="194" spans="1:24" s="13" customFormat="1" ht="60" customHeight="1" thickBot="1" x14ac:dyDescent="0.3">
      <c r="A194" s="160"/>
      <c r="B194" s="386"/>
      <c r="C194" s="386"/>
      <c r="D194" s="386"/>
      <c r="E194" s="386"/>
      <c r="F194" s="386"/>
      <c r="G194" s="389"/>
      <c r="H194" s="59" t="s">
        <v>172</v>
      </c>
      <c r="I194" s="65">
        <v>1.65</v>
      </c>
      <c r="J194" s="389"/>
      <c r="K194" s="62">
        <v>41708</v>
      </c>
      <c r="L194" s="156" t="s">
        <v>174</v>
      </c>
      <c r="M194" s="60">
        <v>1.65</v>
      </c>
      <c r="N194" s="60">
        <f t="shared" si="4"/>
        <v>0</v>
      </c>
      <c r="O194" s="308"/>
      <c r="P194" s="308"/>
      <c r="Q194" s="417"/>
      <c r="R194" s="63"/>
      <c r="S194" s="423"/>
      <c r="T194" s="410"/>
      <c r="U194" s="161"/>
      <c r="V194" s="68"/>
      <c r="W194" s="68"/>
      <c r="X194" s="68"/>
    </row>
    <row r="195" spans="1:24" s="13" customFormat="1" ht="60" customHeight="1" x14ac:dyDescent="0.25">
      <c r="A195" s="160"/>
      <c r="B195" s="386"/>
      <c r="C195" s="386"/>
      <c r="D195" s="386"/>
      <c r="E195" s="386"/>
      <c r="F195" s="386"/>
      <c r="G195" s="389"/>
      <c r="H195" s="59" t="s">
        <v>227</v>
      </c>
      <c r="I195" s="65">
        <v>488.35</v>
      </c>
      <c r="J195" s="389"/>
      <c r="K195" s="62">
        <v>41736</v>
      </c>
      <c r="L195" s="156" t="s">
        <v>238</v>
      </c>
      <c r="M195" s="60">
        <v>488.35</v>
      </c>
      <c r="N195" s="60">
        <f t="shared" si="4"/>
        <v>0</v>
      </c>
      <c r="O195" s="308"/>
      <c r="P195" s="308"/>
      <c r="Q195" s="417"/>
      <c r="R195" s="63"/>
      <c r="S195" s="423"/>
      <c r="T195" s="410"/>
      <c r="U195" s="161"/>
      <c r="V195" s="68"/>
      <c r="W195" s="68"/>
      <c r="X195" s="68"/>
    </row>
    <row r="196" spans="1:24" s="13" customFormat="1" ht="42.75" customHeight="1" thickBot="1" x14ac:dyDescent="0.3">
      <c r="A196" s="162"/>
      <c r="B196" s="387"/>
      <c r="C196" s="387"/>
      <c r="D196" s="387"/>
      <c r="E196" s="387"/>
      <c r="F196" s="387"/>
      <c r="G196" s="390"/>
      <c r="H196" s="163"/>
      <c r="I196" s="164"/>
      <c r="J196" s="413"/>
      <c r="K196" s="165"/>
      <c r="L196" s="165"/>
      <c r="M196" s="166"/>
      <c r="N196" s="60">
        <f t="shared" si="4"/>
        <v>0</v>
      </c>
      <c r="O196" s="247"/>
      <c r="P196" s="247"/>
      <c r="Q196" s="418"/>
      <c r="R196" s="167"/>
      <c r="S196" s="424"/>
      <c r="T196" s="411"/>
      <c r="U196" s="168"/>
      <c r="V196" s="68"/>
      <c r="W196" s="68"/>
      <c r="X196" s="68"/>
    </row>
    <row r="197" spans="1:24" s="13" customFormat="1" ht="60" x14ac:dyDescent="0.25">
      <c r="A197" s="110"/>
      <c r="B197" s="114" t="s">
        <v>128</v>
      </c>
      <c r="C197" s="114" t="s">
        <v>119</v>
      </c>
      <c r="D197" s="114">
        <v>202161098</v>
      </c>
      <c r="E197" s="114" t="s">
        <v>120</v>
      </c>
      <c r="F197" s="114" t="s">
        <v>118</v>
      </c>
      <c r="G197" s="115">
        <v>3500</v>
      </c>
      <c r="H197" s="114" t="s">
        <v>146</v>
      </c>
      <c r="I197" s="116">
        <v>3500</v>
      </c>
      <c r="J197" s="115">
        <f>G197-I197</f>
        <v>0</v>
      </c>
      <c r="K197" s="117">
        <v>41689</v>
      </c>
      <c r="L197" s="116" t="s">
        <v>147</v>
      </c>
      <c r="M197" s="115">
        <v>3500</v>
      </c>
      <c r="N197" s="115">
        <f t="shared" si="4"/>
        <v>0</v>
      </c>
      <c r="O197" s="309"/>
      <c r="P197" s="309"/>
      <c r="Q197" s="117">
        <v>42004</v>
      </c>
      <c r="R197" s="118" t="s">
        <v>148</v>
      </c>
      <c r="S197" s="119">
        <v>50112300</v>
      </c>
      <c r="T197" s="120" t="s">
        <v>121</v>
      </c>
      <c r="U197" s="116"/>
      <c r="V197" s="68"/>
      <c r="W197" s="68"/>
      <c r="X197" s="68"/>
    </row>
    <row r="198" spans="1:24" s="13" customFormat="1" ht="42.75" customHeight="1" thickBot="1" x14ac:dyDescent="0.3">
      <c r="A198" s="61"/>
      <c r="B198" s="183" t="s">
        <v>151</v>
      </c>
      <c r="C198" s="185" t="s">
        <v>129</v>
      </c>
      <c r="D198" s="185">
        <v>404873614</v>
      </c>
      <c r="E198" s="185" t="s">
        <v>130</v>
      </c>
      <c r="F198" s="59" t="s">
        <v>134</v>
      </c>
      <c r="G198" s="185">
        <v>2749</v>
      </c>
      <c r="H198" s="183" t="s">
        <v>149</v>
      </c>
      <c r="I198" s="185">
        <v>2749</v>
      </c>
      <c r="J198" s="185">
        <f>G198-I198</f>
        <v>0</v>
      </c>
      <c r="K198" s="184">
        <v>41697</v>
      </c>
      <c r="L198" s="185" t="s">
        <v>150</v>
      </c>
      <c r="M198" s="185">
        <v>2749</v>
      </c>
      <c r="N198" s="185">
        <f t="shared" si="4"/>
        <v>0</v>
      </c>
      <c r="O198" s="267"/>
      <c r="P198" s="267"/>
      <c r="Q198" s="61">
        <v>41639</v>
      </c>
      <c r="R198" s="61" t="s">
        <v>148</v>
      </c>
      <c r="S198" s="61">
        <v>30192000</v>
      </c>
      <c r="T198" s="61" t="s">
        <v>152</v>
      </c>
      <c r="U198" s="61"/>
      <c r="V198" s="68"/>
      <c r="W198" s="68"/>
      <c r="X198" s="68"/>
    </row>
    <row r="199" spans="1:24" s="66" customFormat="1" ht="30" customHeight="1" x14ac:dyDescent="0.25">
      <c r="A199" s="493"/>
      <c r="B199" s="483"/>
      <c r="C199" s="485" t="s">
        <v>87</v>
      </c>
      <c r="D199" s="191"/>
      <c r="E199" s="487">
        <v>204876606</v>
      </c>
      <c r="F199" s="494" t="s">
        <v>136</v>
      </c>
      <c r="G199" s="196"/>
      <c r="H199" s="197"/>
      <c r="I199" s="499" t="s">
        <v>137</v>
      </c>
      <c r="J199" s="482">
        <v>270</v>
      </c>
      <c r="K199" s="198">
        <v>41681</v>
      </c>
      <c r="L199" s="198" t="s">
        <v>138</v>
      </c>
      <c r="M199" s="199">
        <v>82</v>
      </c>
      <c r="N199" s="482">
        <f>J199-M199-M200</f>
        <v>188</v>
      </c>
      <c r="O199" s="319"/>
      <c r="P199" s="320"/>
      <c r="Q199" s="478"/>
      <c r="R199" s="57"/>
      <c r="S199" s="462"/>
      <c r="T199" s="464"/>
      <c r="U199" s="58"/>
      <c r="V199" s="69"/>
      <c r="W199" s="69"/>
    </row>
    <row r="200" spans="1:24" s="66" customFormat="1" ht="18" customHeight="1" thickBot="1" x14ac:dyDescent="0.3">
      <c r="A200" s="493"/>
      <c r="B200" s="484"/>
      <c r="C200" s="486"/>
      <c r="D200" s="190"/>
      <c r="E200" s="488"/>
      <c r="F200" s="495"/>
      <c r="G200" s="200"/>
      <c r="H200" s="194"/>
      <c r="I200" s="500"/>
      <c r="J200" s="502"/>
      <c r="K200" s="181"/>
      <c r="L200" s="58"/>
      <c r="M200" s="181"/>
      <c r="N200" s="464"/>
      <c r="O200" s="312"/>
      <c r="P200" s="321"/>
      <c r="Q200" s="478"/>
      <c r="R200" s="57"/>
      <c r="S200" s="462"/>
      <c r="T200" s="464"/>
      <c r="U200" s="58"/>
      <c r="V200" s="69"/>
      <c r="W200" s="69"/>
    </row>
    <row r="201" spans="1:24" s="66" customFormat="1" ht="18" customHeight="1" thickBot="1" x14ac:dyDescent="0.3">
      <c r="A201" s="464"/>
      <c r="B201" s="189"/>
      <c r="C201" s="189"/>
      <c r="D201" s="189"/>
      <c r="E201" s="189"/>
      <c r="F201" s="496"/>
      <c r="G201" s="201"/>
      <c r="H201" s="195"/>
      <c r="I201" s="501"/>
      <c r="J201" s="503"/>
      <c r="K201" s="373"/>
      <c r="L201" s="128"/>
      <c r="M201" s="373"/>
      <c r="N201" s="465"/>
      <c r="O201" s="322"/>
      <c r="P201" s="323"/>
      <c r="Q201" s="478"/>
      <c r="R201" s="57"/>
      <c r="S201" s="462"/>
      <c r="T201" s="464"/>
      <c r="U201" s="58"/>
      <c r="V201" s="69"/>
      <c r="W201" s="69"/>
    </row>
    <row r="202" spans="1:24" s="66" customFormat="1" ht="27" customHeight="1" x14ac:dyDescent="0.25">
      <c r="A202" s="464"/>
      <c r="B202" s="192"/>
      <c r="C202" s="489" t="s">
        <v>283</v>
      </c>
      <c r="D202" s="192"/>
      <c r="E202" s="192"/>
      <c r="F202" s="497"/>
      <c r="G202" s="192"/>
      <c r="H202" s="202"/>
      <c r="I202" s="466" t="s">
        <v>284</v>
      </c>
      <c r="J202" s="481">
        <v>263</v>
      </c>
      <c r="K202" s="205">
        <v>41772</v>
      </c>
      <c r="L202" s="205" t="s">
        <v>285</v>
      </c>
      <c r="M202" s="348">
        <v>83</v>
      </c>
      <c r="N202" s="481">
        <f>J202-M202-M203-M204</f>
        <v>0</v>
      </c>
      <c r="O202" s="311"/>
      <c r="P202" s="311"/>
      <c r="Q202" s="479"/>
      <c r="R202" s="57"/>
      <c r="S202" s="462"/>
      <c r="T202" s="464"/>
      <c r="U202" s="58"/>
      <c r="V202" s="69"/>
      <c r="W202" s="69"/>
    </row>
    <row r="203" spans="1:24" s="66" customFormat="1" ht="18" customHeight="1" x14ac:dyDescent="0.25">
      <c r="A203" s="464"/>
      <c r="B203" s="192"/>
      <c r="C203" s="489"/>
      <c r="D203" s="192"/>
      <c r="E203" s="192"/>
      <c r="F203" s="497"/>
      <c r="G203" s="192"/>
      <c r="H203" s="202"/>
      <c r="I203" s="466"/>
      <c r="J203" s="481"/>
      <c r="K203" s="205" t="s">
        <v>332</v>
      </c>
      <c r="L203" s="205" t="s">
        <v>456</v>
      </c>
      <c r="M203" s="348">
        <v>91.5</v>
      </c>
      <c r="N203" s="481"/>
      <c r="O203" s="312"/>
      <c r="P203" s="312"/>
      <c r="Q203" s="479"/>
      <c r="R203" s="57"/>
      <c r="S203" s="462"/>
      <c r="T203" s="464"/>
      <c r="U203" s="58"/>
      <c r="V203" s="69"/>
      <c r="W203" s="69"/>
    </row>
    <row r="204" spans="1:24" s="66" customFormat="1" ht="18" customHeight="1" x14ac:dyDescent="0.25">
      <c r="A204" s="464"/>
      <c r="B204" s="192"/>
      <c r="C204" s="489"/>
      <c r="D204" s="192"/>
      <c r="E204" s="192"/>
      <c r="F204" s="497"/>
      <c r="G204" s="192"/>
      <c r="H204" s="202"/>
      <c r="I204" s="466"/>
      <c r="J204" s="481"/>
      <c r="K204" s="205" t="s">
        <v>423</v>
      </c>
      <c r="L204" s="205" t="s">
        <v>457</v>
      </c>
      <c r="M204" s="348">
        <v>88.5</v>
      </c>
      <c r="N204" s="481"/>
      <c r="O204" s="312"/>
      <c r="P204" s="312"/>
      <c r="Q204" s="479"/>
      <c r="R204" s="57"/>
      <c r="S204" s="462"/>
      <c r="T204" s="464"/>
      <c r="U204" s="58"/>
      <c r="V204" s="69"/>
      <c r="W204" s="69"/>
    </row>
    <row r="205" spans="1:24" s="66" customFormat="1" ht="29.25" customHeight="1" x14ac:dyDescent="0.25">
      <c r="A205" s="464"/>
      <c r="B205" s="192"/>
      <c r="C205" s="489"/>
      <c r="D205" s="192"/>
      <c r="E205" s="192"/>
      <c r="F205" s="497"/>
      <c r="G205" s="192"/>
      <c r="H205" s="202"/>
      <c r="I205" s="346" t="s">
        <v>580</v>
      </c>
      <c r="J205" s="347">
        <v>93</v>
      </c>
      <c r="K205" s="203" t="s">
        <v>496</v>
      </c>
      <c r="L205" s="203" t="s">
        <v>579</v>
      </c>
      <c r="M205" s="347">
        <v>93</v>
      </c>
      <c r="N205" s="347">
        <f>J205-M205</f>
        <v>0</v>
      </c>
      <c r="O205" s="312"/>
      <c r="P205" s="312"/>
      <c r="Q205" s="479"/>
      <c r="R205" s="57"/>
      <c r="S205" s="462"/>
      <c r="T205" s="464"/>
      <c r="U205" s="58"/>
      <c r="V205" s="69"/>
      <c r="W205" s="69"/>
    </row>
    <row r="206" spans="1:24" s="66" customFormat="1" ht="30" customHeight="1" x14ac:dyDescent="0.25">
      <c r="A206" s="464"/>
      <c r="B206" s="192"/>
      <c r="C206" s="489"/>
      <c r="D206" s="192"/>
      <c r="E206" s="192"/>
      <c r="F206" s="497"/>
      <c r="G206" s="192"/>
      <c r="H206" s="202"/>
      <c r="I206" s="466"/>
      <c r="J206" s="481"/>
      <c r="K206" s="205"/>
      <c r="L206" s="205"/>
      <c r="M206" s="204"/>
      <c r="N206" s="206"/>
      <c r="O206" s="312"/>
      <c r="P206" s="312"/>
      <c r="Q206" s="479"/>
      <c r="R206" s="57"/>
      <c r="S206" s="462"/>
      <c r="T206" s="464"/>
      <c r="U206" s="58"/>
      <c r="V206" s="69"/>
      <c r="W206" s="69"/>
    </row>
    <row r="207" spans="1:24" s="66" customFormat="1" ht="18" customHeight="1" x14ac:dyDescent="0.25">
      <c r="A207" s="464"/>
      <c r="B207" s="192"/>
      <c r="C207" s="489"/>
      <c r="D207" s="192"/>
      <c r="E207" s="192"/>
      <c r="F207" s="497"/>
      <c r="G207" s="192"/>
      <c r="H207" s="202"/>
      <c r="I207" s="466"/>
      <c r="J207" s="481"/>
      <c r="K207" s="205"/>
      <c r="L207" s="205"/>
      <c r="M207" s="204"/>
      <c r="N207" s="206"/>
      <c r="O207" s="312"/>
      <c r="P207" s="312"/>
      <c r="Q207" s="479"/>
      <c r="R207" s="57"/>
      <c r="S207" s="462"/>
      <c r="T207" s="464"/>
      <c r="U207" s="58"/>
      <c r="V207" s="69"/>
      <c r="W207" s="69"/>
    </row>
    <row r="208" spans="1:24" s="66" customFormat="1" ht="18" customHeight="1" x14ac:dyDescent="0.25">
      <c r="A208" s="464"/>
      <c r="B208" s="192"/>
      <c r="C208" s="489"/>
      <c r="D208" s="192"/>
      <c r="E208" s="192"/>
      <c r="F208" s="497"/>
      <c r="G208" s="192"/>
      <c r="H208" s="202"/>
      <c r="I208" s="466"/>
      <c r="J208" s="481"/>
      <c r="K208" s="205"/>
      <c r="L208" s="205"/>
      <c r="M208" s="204"/>
      <c r="N208" s="206"/>
      <c r="O208" s="312"/>
      <c r="P208" s="312"/>
      <c r="Q208" s="479"/>
      <c r="R208" s="57"/>
      <c r="S208" s="462"/>
      <c r="T208" s="464"/>
      <c r="U208" s="58"/>
      <c r="V208" s="69"/>
      <c r="W208" s="69"/>
    </row>
    <row r="209" spans="1:24" s="66" customFormat="1" ht="18" customHeight="1" x14ac:dyDescent="0.25">
      <c r="A209" s="464"/>
      <c r="B209" s="192"/>
      <c r="C209" s="489"/>
      <c r="D209" s="192"/>
      <c r="E209" s="192"/>
      <c r="F209" s="497"/>
      <c r="G209" s="192"/>
      <c r="H209" s="202"/>
      <c r="I209" s="466"/>
      <c r="J209" s="481"/>
      <c r="K209" s="205"/>
      <c r="L209" s="205"/>
      <c r="M209" s="204"/>
      <c r="N209" s="206"/>
      <c r="O209" s="312"/>
      <c r="P209" s="312"/>
      <c r="Q209" s="479"/>
      <c r="R209" s="57"/>
      <c r="S209" s="462"/>
      <c r="T209" s="464"/>
      <c r="U209" s="58"/>
      <c r="V209" s="69"/>
      <c r="W209" s="69"/>
    </row>
    <row r="210" spans="1:24" s="66" customFormat="1" ht="33" customHeight="1" x14ac:dyDescent="0.25">
      <c r="A210" s="464"/>
      <c r="B210" s="192"/>
      <c r="C210" s="489"/>
      <c r="D210" s="192"/>
      <c r="E210" s="192"/>
      <c r="F210" s="497"/>
      <c r="G210" s="192"/>
      <c r="H210" s="202"/>
      <c r="I210" s="179"/>
      <c r="J210" s="204"/>
      <c r="K210" s="205"/>
      <c r="L210" s="205"/>
      <c r="M210" s="204"/>
      <c r="N210" s="206"/>
      <c r="O210" s="312"/>
      <c r="P210" s="312"/>
      <c r="Q210" s="479"/>
      <c r="R210" s="57"/>
      <c r="S210" s="462"/>
      <c r="T210" s="464"/>
      <c r="U210" s="58"/>
      <c r="V210" s="69"/>
      <c r="W210" s="69"/>
    </row>
    <row r="211" spans="1:24" s="66" customFormat="1" ht="18" customHeight="1" x14ac:dyDescent="0.25">
      <c r="A211" s="464"/>
      <c r="B211" s="192"/>
      <c r="C211" s="489"/>
      <c r="D211" s="192"/>
      <c r="E211" s="192"/>
      <c r="F211" s="497"/>
      <c r="G211" s="192"/>
      <c r="H211" s="202"/>
      <c r="I211" s="179"/>
      <c r="J211" s="204"/>
      <c r="K211" s="204"/>
      <c r="L211" s="205"/>
      <c r="M211" s="204"/>
      <c r="N211" s="206"/>
      <c r="O211" s="312"/>
      <c r="P211" s="312"/>
      <c r="Q211" s="479"/>
      <c r="R211" s="57"/>
      <c r="S211" s="462"/>
      <c r="T211" s="464"/>
      <c r="U211" s="58"/>
      <c r="V211" s="69"/>
      <c r="W211" s="69"/>
    </row>
    <row r="212" spans="1:24" s="66" customFormat="1" ht="18" customHeight="1" thickBot="1" x14ac:dyDescent="0.3">
      <c r="A212" s="465"/>
      <c r="B212" s="193"/>
      <c r="C212" s="193"/>
      <c r="D212" s="193"/>
      <c r="E212" s="193"/>
      <c r="F212" s="498"/>
      <c r="G212" s="193"/>
      <c r="H212" s="207"/>
      <c r="I212" s="208"/>
      <c r="J212" s="209"/>
      <c r="K212" s="209"/>
      <c r="L212" s="210"/>
      <c r="M212" s="209"/>
      <c r="N212" s="211"/>
      <c r="O212" s="208"/>
      <c r="P212" s="208"/>
      <c r="Q212" s="480"/>
      <c r="R212" s="127"/>
      <c r="S212" s="463"/>
      <c r="T212" s="465"/>
      <c r="U212" s="128"/>
      <c r="V212" s="69"/>
      <c r="W212" s="69"/>
    </row>
    <row r="213" spans="1:24" s="13" customFormat="1" ht="15" customHeight="1" x14ac:dyDescent="0.25">
      <c r="A213" s="471"/>
      <c r="B213" s="404" t="s">
        <v>175</v>
      </c>
      <c r="C213" s="404" t="s">
        <v>176</v>
      </c>
      <c r="D213" s="404">
        <v>203841940</v>
      </c>
      <c r="E213" s="404" t="s">
        <v>177</v>
      </c>
      <c r="F213" s="474" t="s">
        <v>178</v>
      </c>
      <c r="G213" s="476">
        <v>6500</v>
      </c>
      <c r="H213" s="404" t="s">
        <v>279</v>
      </c>
      <c r="I213" s="405">
        <v>2180</v>
      </c>
      <c r="J213" s="476">
        <f>G213-I213-I218-I223-I224</f>
        <v>2320</v>
      </c>
      <c r="K213" s="357">
        <v>41772</v>
      </c>
      <c r="L213" s="210" t="s">
        <v>138</v>
      </c>
      <c r="M213" s="182">
        <v>604.95000000000005</v>
      </c>
      <c r="N213" s="476">
        <f>I213-M213-M214-M215-M216-M217</f>
        <v>7.9999999999870397E-2</v>
      </c>
      <c r="O213" s="307"/>
      <c r="P213" s="307"/>
      <c r="Q213" s="129"/>
      <c r="R213" s="121"/>
      <c r="S213" s="467">
        <v>64212999</v>
      </c>
      <c r="T213" s="404" t="s">
        <v>115</v>
      </c>
      <c r="U213" s="122"/>
      <c r="V213" s="68"/>
      <c r="W213" s="68"/>
      <c r="X213" s="68"/>
    </row>
    <row r="214" spans="1:24" s="13" customFormat="1" x14ac:dyDescent="0.25">
      <c r="A214" s="472"/>
      <c r="B214" s="380"/>
      <c r="C214" s="380"/>
      <c r="D214" s="380"/>
      <c r="E214" s="380"/>
      <c r="F214" s="398"/>
      <c r="G214" s="392"/>
      <c r="H214" s="380"/>
      <c r="I214" s="383"/>
      <c r="J214" s="392"/>
      <c r="K214" s="11" t="s">
        <v>329</v>
      </c>
      <c r="L214" s="205" t="s">
        <v>458</v>
      </c>
      <c r="M214" s="180">
        <v>599</v>
      </c>
      <c r="N214" s="392"/>
      <c r="O214" s="308"/>
      <c r="P214" s="308"/>
      <c r="Q214" s="10"/>
      <c r="R214" s="12"/>
      <c r="S214" s="468"/>
      <c r="T214" s="380"/>
      <c r="U214" s="130"/>
      <c r="V214" s="68"/>
      <c r="W214" s="68"/>
      <c r="X214" s="68"/>
    </row>
    <row r="215" spans="1:24" s="13" customFormat="1" x14ac:dyDescent="0.25">
      <c r="A215" s="472"/>
      <c r="B215" s="380"/>
      <c r="C215" s="380"/>
      <c r="D215" s="380"/>
      <c r="E215" s="380"/>
      <c r="F215" s="398"/>
      <c r="G215" s="392"/>
      <c r="H215" s="380"/>
      <c r="I215" s="383"/>
      <c r="J215" s="392"/>
      <c r="K215" s="11" t="s">
        <v>482</v>
      </c>
      <c r="L215" s="205" t="s">
        <v>509</v>
      </c>
      <c r="M215" s="180">
        <v>634.72</v>
      </c>
      <c r="N215" s="392"/>
      <c r="O215" s="308"/>
      <c r="P215" s="308"/>
      <c r="Q215" s="10"/>
      <c r="R215" s="12"/>
      <c r="S215" s="468"/>
      <c r="T215" s="380"/>
      <c r="U215" s="130"/>
      <c r="V215" s="68"/>
      <c r="W215" s="68"/>
      <c r="X215" s="68"/>
    </row>
    <row r="216" spans="1:24" s="13" customFormat="1" x14ac:dyDescent="0.25">
      <c r="A216" s="472"/>
      <c r="B216" s="380"/>
      <c r="C216" s="380"/>
      <c r="D216" s="380"/>
      <c r="E216" s="380"/>
      <c r="F216" s="398"/>
      <c r="G216" s="392"/>
      <c r="H216" s="380"/>
      <c r="I216" s="383"/>
      <c r="J216" s="392"/>
      <c r="K216" s="10" t="s">
        <v>482</v>
      </c>
      <c r="L216" s="10" t="s">
        <v>510</v>
      </c>
      <c r="M216" s="20">
        <v>57.09</v>
      </c>
      <c r="N216" s="392"/>
      <c r="O216" s="308"/>
      <c r="P216" s="308"/>
      <c r="Q216" s="10"/>
      <c r="R216" s="12"/>
      <c r="S216" s="468"/>
      <c r="T216" s="380"/>
      <c r="U216" s="130"/>
      <c r="V216" s="68"/>
      <c r="W216" s="68"/>
      <c r="X216" s="68"/>
    </row>
    <row r="217" spans="1:24" s="13" customFormat="1" ht="15.75" thickBot="1" x14ac:dyDescent="0.3">
      <c r="A217" s="472"/>
      <c r="B217" s="380"/>
      <c r="C217" s="380"/>
      <c r="D217" s="380"/>
      <c r="E217" s="380"/>
      <c r="F217" s="398"/>
      <c r="G217" s="392"/>
      <c r="H217" s="381"/>
      <c r="I217" s="384"/>
      <c r="J217" s="392"/>
      <c r="K217" s="10" t="s">
        <v>564</v>
      </c>
      <c r="L217" s="10" t="s">
        <v>581</v>
      </c>
      <c r="M217" s="20">
        <v>284.16000000000003</v>
      </c>
      <c r="N217" s="393"/>
      <c r="O217" s="308"/>
      <c r="P217" s="308"/>
      <c r="Q217" s="10"/>
      <c r="R217" s="12"/>
      <c r="S217" s="468"/>
      <c r="T217" s="380"/>
      <c r="U217" s="130"/>
      <c r="V217" s="68"/>
      <c r="W217" s="68"/>
      <c r="X217" s="68"/>
    </row>
    <row r="218" spans="1:24" s="13" customFormat="1" x14ac:dyDescent="0.25">
      <c r="A218" s="472"/>
      <c r="B218" s="380"/>
      <c r="C218" s="380"/>
      <c r="D218" s="380"/>
      <c r="E218" s="380"/>
      <c r="F218" s="398"/>
      <c r="G218" s="392"/>
      <c r="H218" s="404" t="s">
        <v>582</v>
      </c>
      <c r="I218" s="405">
        <v>2000</v>
      </c>
      <c r="J218" s="392"/>
      <c r="K218" s="10" t="s">
        <v>564</v>
      </c>
      <c r="L218" s="10" t="s">
        <v>583</v>
      </c>
      <c r="M218" s="20">
        <v>344.86</v>
      </c>
      <c r="N218" s="476">
        <f>I218-M218-M219-M220-M221-M222</f>
        <v>1080.4699999999998</v>
      </c>
      <c r="O218" s="308"/>
      <c r="P218" s="308"/>
      <c r="Q218" s="10"/>
      <c r="R218" s="12"/>
      <c r="S218" s="468"/>
      <c r="T218" s="380"/>
      <c r="U218" s="130"/>
      <c r="V218" s="68"/>
      <c r="W218" s="68"/>
      <c r="X218" s="68"/>
    </row>
    <row r="219" spans="1:24" s="13" customFormat="1" x14ac:dyDescent="0.25">
      <c r="A219" s="472"/>
      <c r="B219" s="380"/>
      <c r="C219" s="380"/>
      <c r="D219" s="380"/>
      <c r="E219" s="380"/>
      <c r="F219" s="398"/>
      <c r="G219" s="392"/>
      <c r="H219" s="380"/>
      <c r="I219" s="383"/>
      <c r="J219" s="392"/>
      <c r="K219" s="10" t="s">
        <v>584</v>
      </c>
      <c r="L219" s="10" t="s">
        <v>585</v>
      </c>
      <c r="M219" s="20">
        <v>574.66999999999996</v>
      </c>
      <c r="N219" s="392"/>
      <c r="O219" s="308"/>
      <c r="P219" s="308"/>
      <c r="Q219" s="10"/>
      <c r="R219" s="12"/>
      <c r="S219" s="468"/>
      <c r="T219" s="380"/>
      <c r="U219" s="130"/>
      <c r="V219" s="68"/>
      <c r="W219" s="68"/>
      <c r="X219" s="68"/>
    </row>
    <row r="220" spans="1:24" s="13" customFormat="1" x14ac:dyDescent="0.25">
      <c r="A220" s="472"/>
      <c r="B220" s="380"/>
      <c r="C220" s="380"/>
      <c r="D220" s="380"/>
      <c r="E220" s="380"/>
      <c r="F220" s="398"/>
      <c r="G220" s="392"/>
      <c r="H220" s="380"/>
      <c r="I220" s="383"/>
      <c r="J220" s="392"/>
      <c r="K220" s="10"/>
      <c r="L220" s="10"/>
      <c r="M220" s="20"/>
      <c r="N220" s="392"/>
      <c r="O220" s="308"/>
      <c r="P220" s="308"/>
      <c r="Q220" s="10"/>
      <c r="R220" s="12"/>
      <c r="S220" s="468"/>
      <c r="T220" s="380"/>
      <c r="U220" s="130"/>
      <c r="V220" s="68"/>
      <c r="W220" s="68"/>
      <c r="X220" s="68"/>
    </row>
    <row r="221" spans="1:24" s="13" customFormat="1" x14ac:dyDescent="0.25">
      <c r="A221" s="472"/>
      <c r="B221" s="380"/>
      <c r="C221" s="380"/>
      <c r="D221" s="380"/>
      <c r="E221" s="380"/>
      <c r="F221" s="398"/>
      <c r="G221" s="392"/>
      <c r="H221" s="380"/>
      <c r="I221" s="383"/>
      <c r="J221" s="392"/>
      <c r="K221" s="10"/>
      <c r="L221" s="10"/>
      <c r="M221" s="20"/>
      <c r="N221" s="392"/>
      <c r="O221" s="308"/>
      <c r="P221" s="308"/>
      <c r="Q221" s="10"/>
      <c r="R221" s="12"/>
      <c r="S221" s="468"/>
      <c r="T221" s="380"/>
      <c r="U221" s="130"/>
      <c r="V221" s="68"/>
      <c r="W221" s="68"/>
      <c r="X221" s="68"/>
    </row>
    <row r="222" spans="1:24" s="13" customFormat="1" x14ac:dyDescent="0.25">
      <c r="A222" s="472"/>
      <c r="B222" s="380"/>
      <c r="C222" s="380"/>
      <c r="D222" s="380"/>
      <c r="E222" s="380"/>
      <c r="F222" s="398"/>
      <c r="G222" s="392"/>
      <c r="H222" s="381"/>
      <c r="I222" s="384"/>
      <c r="J222" s="392"/>
      <c r="K222" s="10"/>
      <c r="L222" s="10"/>
      <c r="M222" s="20"/>
      <c r="N222" s="393"/>
      <c r="O222" s="308"/>
      <c r="P222" s="308"/>
      <c r="Q222" s="10"/>
      <c r="R222" s="12"/>
      <c r="S222" s="468"/>
      <c r="T222" s="380"/>
      <c r="U222" s="130"/>
      <c r="V222" s="68"/>
      <c r="W222" s="68"/>
      <c r="X222" s="68"/>
    </row>
    <row r="223" spans="1:24" s="13" customFormat="1" x14ac:dyDescent="0.25">
      <c r="A223" s="472"/>
      <c r="B223" s="380"/>
      <c r="C223" s="380"/>
      <c r="D223" s="380"/>
      <c r="E223" s="380"/>
      <c r="F223" s="398"/>
      <c r="G223" s="392"/>
      <c r="H223" s="10"/>
      <c r="I223" s="10"/>
      <c r="J223" s="392"/>
      <c r="K223" s="10"/>
      <c r="L223" s="10"/>
      <c r="M223" s="20"/>
      <c r="N223" s="20"/>
      <c r="O223" s="308"/>
      <c r="P223" s="308"/>
      <c r="Q223" s="10"/>
      <c r="R223" s="12"/>
      <c r="S223" s="468"/>
      <c r="T223" s="380"/>
      <c r="U223" s="130"/>
      <c r="V223" s="68"/>
      <c r="W223" s="68"/>
      <c r="X223" s="68"/>
    </row>
    <row r="224" spans="1:24" s="13" customFormat="1" x14ac:dyDescent="0.25">
      <c r="A224" s="472"/>
      <c r="B224" s="380"/>
      <c r="C224" s="380"/>
      <c r="D224" s="380"/>
      <c r="E224" s="380"/>
      <c r="F224" s="398"/>
      <c r="G224" s="392"/>
      <c r="H224" s="10"/>
      <c r="I224" s="10"/>
      <c r="J224" s="392"/>
      <c r="K224" s="10"/>
      <c r="L224" s="10"/>
      <c r="M224" s="20"/>
      <c r="N224" s="20"/>
      <c r="O224" s="308"/>
      <c r="P224" s="308"/>
      <c r="Q224" s="10"/>
      <c r="R224" s="12"/>
      <c r="S224" s="468"/>
      <c r="T224" s="380"/>
      <c r="U224" s="130"/>
      <c r="V224" s="68"/>
      <c r="W224" s="68"/>
      <c r="X224" s="68"/>
    </row>
    <row r="225" spans="1:24" s="13" customFormat="1" x14ac:dyDescent="0.25">
      <c r="A225" s="472"/>
      <c r="B225" s="380"/>
      <c r="C225" s="380"/>
      <c r="D225" s="380"/>
      <c r="E225" s="380"/>
      <c r="F225" s="398"/>
      <c r="G225" s="392"/>
      <c r="H225" s="10"/>
      <c r="I225" s="10"/>
      <c r="J225" s="392"/>
      <c r="K225" s="10"/>
      <c r="L225" s="10"/>
      <c r="M225" s="20"/>
      <c r="N225" s="20"/>
      <c r="O225" s="308"/>
      <c r="P225" s="308"/>
      <c r="Q225" s="10"/>
      <c r="R225" s="12"/>
      <c r="S225" s="468"/>
      <c r="T225" s="380"/>
      <c r="U225" s="130"/>
      <c r="V225" s="68"/>
      <c r="W225" s="68"/>
      <c r="X225" s="68"/>
    </row>
    <row r="226" spans="1:24" s="13" customFormat="1" x14ac:dyDescent="0.25">
      <c r="A226" s="472"/>
      <c r="B226" s="380"/>
      <c r="C226" s="380"/>
      <c r="D226" s="380"/>
      <c r="E226" s="380"/>
      <c r="F226" s="398"/>
      <c r="G226" s="392"/>
      <c r="H226" s="10"/>
      <c r="I226" s="10"/>
      <c r="J226" s="392"/>
      <c r="K226" s="10"/>
      <c r="L226" s="10"/>
      <c r="M226" s="20"/>
      <c r="N226" s="20"/>
      <c r="O226" s="308"/>
      <c r="P226" s="308"/>
      <c r="Q226" s="10"/>
      <c r="R226" s="12"/>
      <c r="S226" s="468"/>
      <c r="T226" s="380"/>
      <c r="U226" s="130"/>
      <c r="V226" s="68"/>
      <c r="W226" s="68"/>
      <c r="X226" s="68"/>
    </row>
    <row r="227" spans="1:24" s="13" customFormat="1" ht="15.75" thickBot="1" x14ac:dyDescent="0.3">
      <c r="A227" s="473"/>
      <c r="B227" s="470"/>
      <c r="C227" s="470"/>
      <c r="D227" s="470"/>
      <c r="E227" s="470"/>
      <c r="F227" s="475"/>
      <c r="G227" s="477"/>
      <c r="H227" s="124"/>
      <c r="I227" s="124"/>
      <c r="J227" s="477"/>
      <c r="K227" s="124"/>
      <c r="L227" s="124"/>
      <c r="M227" s="123"/>
      <c r="N227" s="123"/>
      <c r="O227" s="262"/>
      <c r="P227" s="262"/>
      <c r="Q227" s="124"/>
      <c r="R227" s="125"/>
      <c r="S227" s="469"/>
      <c r="T227" s="470"/>
      <c r="U227" s="126"/>
      <c r="V227" s="68"/>
      <c r="W227" s="68"/>
      <c r="X227" s="68"/>
    </row>
    <row r="228" spans="1:24" s="13" customFormat="1" ht="28.5" customHeight="1" x14ac:dyDescent="0.25">
      <c r="A228" s="111"/>
      <c r="B228" s="170" t="s">
        <v>151</v>
      </c>
      <c r="C228" s="171" t="s">
        <v>239</v>
      </c>
      <c r="D228" s="171">
        <v>205203279</v>
      </c>
      <c r="E228" s="171" t="s">
        <v>240</v>
      </c>
      <c r="F228" s="171" t="s">
        <v>241</v>
      </c>
      <c r="G228" s="172">
        <v>7260</v>
      </c>
      <c r="H228" s="171" t="s">
        <v>243</v>
      </c>
      <c r="I228" s="173">
        <v>7260</v>
      </c>
      <c r="J228" s="172">
        <f>G228-I228</f>
        <v>0</v>
      </c>
      <c r="K228" s="174">
        <v>41753</v>
      </c>
      <c r="L228" s="173" t="s">
        <v>244</v>
      </c>
      <c r="M228" s="172">
        <v>7260</v>
      </c>
      <c r="N228" s="172">
        <f>I228-M228</f>
        <v>0</v>
      </c>
      <c r="O228" s="309"/>
      <c r="P228" s="309"/>
      <c r="Q228" s="173"/>
      <c r="R228" s="175"/>
      <c r="S228" s="176">
        <v>32552100</v>
      </c>
      <c r="T228" s="173" t="s">
        <v>242</v>
      </c>
      <c r="U228" s="173"/>
      <c r="V228" s="68"/>
      <c r="W228" s="68"/>
      <c r="X228" s="68"/>
    </row>
    <row r="229" spans="1:24" s="13" customFormat="1" ht="45.75" thickBot="1" x14ac:dyDescent="0.3">
      <c r="A229" s="10"/>
      <c r="B229" s="225" t="s">
        <v>151</v>
      </c>
      <c r="C229" s="226" t="s">
        <v>247</v>
      </c>
      <c r="D229" s="226">
        <v>400009423</v>
      </c>
      <c r="E229" s="226" t="s">
        <v>248</v>
      </c>
      <c r="F229" s="226" t="s">
        <v>246</v>
      </c>
      <c r="G229" s="227">
        <v>2050</v>
      </c>
      <c r="H229" s="226" t="s">
        <v>251</v>
      </c>
      <c r="I229" s="228">
        <v>2050</v>
      </c>
      <c r="J229" s="229">
        <f>G229-I229</f>
        <v>0</v>
      </c>
      <c r="K229" s="230">
        <v>41757</v>
      </c>
      <c r="L229" s="231" t="s">
        <v>252</v>
      </c>
      <c r="M229" s="227">
        <v>2050</v>
      </c>
      <c r="N229" s="229">
        <f>I229-M229</f>
        <v>0</v>
      </c>
      <c r="O229" s="315" t="s">
        <v>253</v>
      </c>
      <c r="P229" s="314">
        <v>2050</v>
      </c>
      <c r="Q229" s="228"/>
      <c r="R229" s="232"/>
      <c r="S229" s="233">
        <v>30192000</v>
      </c>
      <c r="T229" s="231" t="s">
        <v>250</v>
      </c>
      <c r="U229" s="228" t="s">
        <v>249</v>
      </c>
      <c r="V229" s="68"/>
      <c r="W229" s="68"/>
      <c r="X229" s="68"/>
    </row>
    <row r="230" spans="1:24" s="13" customFormat="1" ht="45" customHeight="1" x14ac:dyDescent="0.25">
      <c r="A230" s="224"/>
      <c r="B230" s="234"/>
      <c r="C230" s="504" t="s">
        <v>265</v>
      </c>
      <c r="D230" s="504">
        <v>205268681</v>
      </c>
      <c r="E230" s="504" t="s">
        <v>266</v>
      </c>
      <c r="F230" s="474" t="s">
        <v>267</v>
      </c>
      <c r="G230" s="505">
        <v>17200</v>
      </c>
      <c r="H230" s="170" t="s">
        <v>279</v>
      </c>
      <c r="I230" s="219">
        <v>400</v>
      </c>
      <c r="J230" s="508">
        <f>G230-I240</f>
        <v>2596.5</v>
      </c>
      <c r="K230" s="220" t="s">
        <v>308</v>
      </c>
      <c r="L230" s="236" t="s">
        <v>309</v>
      </c>
      <c r="M230" s="259">
        <v>400</v>
      </c>
      <c r="N230" s="235">
        <f>I230-M230</f>
        <v>0</v>
      </c>
      <c r="O230" s="235"/>
      <c r="P230" s="235"/>
      <c r="Q230" s="237">
        <v>42004</v>
      </c>
      <c r="R230" s="238"/>
      <c r="S230" s="239">
        <v>79800000</v>
      </c>
      <c r="T230" s="240" t="s">
        <v>268</v>
      </c>
      <c r="U230" s="241" t="s">
        <v>249</v>
      </c>
      <c r="V230" s="68"/>
      <c r="W230" s="68"/>
      <c r="X230" s="68"/>
    </row>
    <row r="231" spans="1:24" s="13" customFormat="1" ht="30" x14ac:dyDescent="0.25">
      <c r="A231" s="224"/>
      <c r="B231" s="242"/>
      <c r="C231" s="407"/>
      <c r="D231" s="407"/>
      <c r="E231" s="407"/>
      <c r="F231" s="398"/>
      <c r="G231" s="506"/>
      <c r="H231" s="170" t="s">
        <v>357</v>
      </c>
      <c r="I231" s="219">
        <v>844</v>
      </c>
      <c r="J231" s="508"/>
      <c r="K231" s="219" t="s">
        <v>329</v>
      </c>
      <c r="L231" s="205" t="s">
        <v>358</v>
      </c>
      <c r="M231" s="221">
        <v>844</v>
      </c>
      <c r="N231" s="260">
        <f>I231-M231</f>
        <v>0</v>
      </c>
      <c r="O231" s="310"/>
      <c r="P231" s="310"/>
      <c r="Q231" s="219"/>
      <c r="R231" s="222"/>
      <c r="S231" s="223"/>
      <c r="T231" s="72"/>
      <c r="U231" s="243"/>
      <c r="V231" s="68"/>
      <c r="W231" s="68"/>
      <c r="X231" s="68"/>
    </row>
    <row r="232" spans="1:24" s="13" customFormat="1" ht="30" customHeight="1" x14ac:dyDescent="0.25">
      <c r="A232" s="224"/>
      <c r="B232" s="242"/>
      <c r="C232" s="407"/>
      <c r="D232" s="407"/>
      <c r="E232" s="407"/>
      <c r="F232" s="398"/>
      <c r="G232" s="506"/>
      <c r="H232" s="510" t="s">
        <v>359</v>
      </c>
      <c r="I232" s="511">
        <v>9405</v>
      </c>
      <c r="J232" s="508"/>
      <c r="K232" s="219" t="s">
        <v>360</v>
      </c>
      <c r="L232" s="205" t="s">
        <v>361</v>
      </c>
      <c r="M232" s="221">
        <v>3555</v>
      </c>
      <c r="N232" s="260">
        <f>I232-M232</f>
        <v>5850</v>
      </c>
      <c r="O232" s="310"/>
      <c r="P232" s="310"/>
      <c r="Q232" s="219"/>
      <c r="R232" s="222"/>
      <c r="S232" s="223"/>
      <c r="T232" s="72"/>
      <c r="U232" s="243"/>
      <c r="V232" s="68"/>
      <c r="W232" s="68"/>
      <c r="X232" s="68"/>
    </row>
    <row r="233" spans="1:24" s="13" customFormat="1" x14ac:dyDescent="0.25">
      <c r="A233" s="224"/>
      <c r="B233" s="242"/>
      <c r="C233" s="407"/>
      <c r="D233" s="407"/>
      <c r="E233" s="407"/>
      <c r="F233" s="398"/>
      <c r="G233" s="506"/>
      <c r="H233" s="510"/>
      <c r="I233" s="511"/>
      <c r="J233" s="508"/>
      <c r="K233" s="219" t="s">
        <v>390</v>
      </c>
      <c r="L233" s="205" t="s">
        <v>391</v>
      </c>
      <c r="M233" s="221">
        <v>5850</v>
      </c>
      <c r="N233" s="266">
        <f>N232-M233</f>
        <v>0</v>
      </c>
      <c r="O233" s="310"/>
      <c r="P233" s="310"/>
      <c r="Q233" s="219"/>
      <c r="R233" s="222"/>
      <c r="S233" s="223"/>
      <c r="T233" s="72"/>
      <c r="U233" s="243"/>
      <c r="V233" s="68"/>
      <c r="W233" s="68"/>
      <c r="X233" s="68"/>
    </row>
    <row r="234" spans="1:24" s="13" customFormat="1" ht="34.5" customHeight="1" x14ac:dyDescent="0.25">
      <c r="A234" s="224"/>
      <c r="B234" s="242"/>
      <c r="C234" s="407"/>
      <c r="D234" s="407"/>
      <c r="E234" s="407"/>
      <c r="F234" s="398"/>
      <c r="G234" s="506"/>
      <c r="H234" s="170" t="s">
        <v>388</v>
      </c>
      <c r="I234" s="219">
        <v>54.5</v>
      </c>
      <c r="J234" s="508"/>
      <c r="K234" s="219" t="s">
        <v>389</v>
      </c>
      <c r="L234" s="205" t="s">
        <v>392</v>
      </c>
      <c r="M234" s="221">
        <v>54.5</v>
      </c>
      <c r="N234" s="260">
        <f t="shared" ref="N234:N239" si="5">I234-M234</f>
        <v>0</v>
      </c>
      <c r="O234" s="310"/>
      <c r="P234" s="310"/>
      <c r="Q234" s="219"/>
      <c r="R234" s="222"/>
      <c r="S234" s="223"/>
      <c r="T234" s="72"/>
      <c r="U234" s="243"/>
      <c r="V234" s="68"/>
      <c r="W234" s="68"/>
      <c r="X234" s="68"/>
    </row>
    <row r="235" spans="1:24" s="13" customFormat="1" ht="30" x14ac:dyDescent="0.25">
      <c r="A235" s="224"/>
      <c r="B235" s="242"/>
      <c r="C235" s="407"/>
      <c r="D235" s="407"/>
      <c r="E235" s="407"/>
      <c r="F235" s="398"/>
      <c r="G235" s="506"/>
      <c r="H235" s="263" t="s">
        <v>460</v>
      </c>
      <c r="I235" s="219">
        <v>3900</v>
      </c>
      <c r="J235" s="508"/>
      <c r="K235" s="219" t="s">
        <v>430</v>
      </c>
      <c r="L235" s="219" t="s">
        <v>461</v>
      </c>
      <c r="M235" s="221">
        <v>3900</v>
      </c>
      <c r="N235" s="260">
        <f t="shared" si="5"/>
        <v>0</v>
      </c>
      <c r="O235" s="310"/>
      <c r="P235" s="310"/>
      <c r="Q235" s="219"/>
      <c r="R235" s="222"/>
      <c r="S235" s="223"/>
      <c r="T235" s="72"/>
      <c r="U235" s="243"/>
      <c r="V235" s="68"/>
      <c r="W235" s="68"/>
      <c r="X235" s="68"/>
    </row>
    <row r="236" spans="1:24" s="13" customFormat="1" x14ac:dyDescent="0.25">
      <c r="A236" s="224"/>
      <c r="B236" s="242"/>
      <c r="C236" s="407"/>
      <c r="D236" s="407"/>
      <c r="E236" s="407"/>
      <c r="F236" s="398"/>
      <c r="G236" s="506"/>
      <c r="H236" s="219"/>
      <c r="I236" s="219"/>
      <c r="J236" s="508"/>
      <c r="K236" s="219"/>
      <c r="L236" s="219"/>
      <c r="M236" s="221"/>
      <c r="N236" s="260">
        <f t="shared" si="5"/>
        <v>0</v>
      </c>
      <c r="O236" s="310"/>
      <c r="P236" s="310"/>
      <c r="Q236" s="219"/>
      <c r="R236" s="222"/>
      <c r="S236" s="223"/>
      <c r="T236" s="72"/>
      <c r="U236" s="243"/>
      <c r="V236" s="68"/>
      <c r="W236" s="68"/>
      <c r="X236" s="68"/>
    </row>
    <row r="237" spans="1:24" s="13" customFormat="1" x14ac:dyDescent="0.25">
      <c r="A237" s="224"/>
      <c r="B237" s="242"/>
      <c r="C237" s="407"/>
      <c r="D237" s="407"/>
      <c r="E237" s="407"/>
      <c r="F237" s="398"/>
      <c r="G237" s="506"/>
      <c r="H237" s="219"/>
      <c r="I237" s="219"/>
      <c r="J237" s="508"/>
      <c r="K237" s="219"/>
      <c r="L237" s="219"/>
      <c r="M237" s="221"/>
      <c r="N237" s="260">
        <f t="shared" si="5"/>
        <v>0</v>
      </c>
      <c r="O237" s="310"/>
      <c r="P237" s="310"/>
      <c r="Q237" s="219"/>
      <c r="R237" s="222"/>
      <c r="S237" s="223"/>
      <c r="T237" s="72"/>
      <c r="U237" s="243"/>
      <c r="V237" s="68"/>
      <c r="W237" s="68"/>
      <c r="X237" s="68"/>
    </row>
    <row r="238" spans="1:24" s="13" customFormat="1" x14ac:dyDescent="0.25">
      <c r="A238" s="224"/>
      <c r="B238" s="242"/>
      <c r="C238" s="407"/>
      <c r="D238" s="407"/>
      <c r="E238" s="407"/>
      <c r="F238" s="398"/>
      <c r="G238" s="506"/>
      <c r="H238" s="219"/>
      <c r="I238" s="219"/>
      <c r="J238" s="508"/>
      <c r="K238" s="219"/>
      <c r="L238" s="219"/>
      <c r="M238" s="221"/>
      <c r="N238" s="260">
        <f t="shared" si="5"/>
        <v>0</v>
      </c>
      <c r="O238" s="310"/>
      <c r="P238" s="310"/>
      <c r="Q238" s="219"/>
      <c r="R238" s="222"/>
      <c r="S238" s="223"/>
      <c r="T238" s="72"/>
      <c r="U238" s="243"/>
      <c r="V238" s="68"/>
      <c r="W238" s="68"/>
      <c r="X238" s="68"/>
    </row>
    <row r="239" spans="1:24" s="13" customFormat="1" ht="15.75" thickBot="1" x14ac:dyDescent="0.3">
      <c r="A239" s="224"/>
      <c r="B239" s="242"/>
      <c r="C239" s="408"/>
      <c r="D239" s="408"/>
      <c r="E239" s="408"/>
      <c r="F239" s="399"/>
      <c r="G239" s="507"/>
      <c r="H239" s="267"/>
      <c r="I239" s="267"/>
      <c r="J239" s="508"/>
      <c r="K239" s="219"/>
      <c r="L239" s="219"/>
      <c r="M239" s="221"/>
      <c r="N239" s="260">
        <f t="shared" si="5"/>
        <v>0</v>
      </c>
      <c r="O239" s="310"/>
      <c r="P239" s="310"/>
      <c r="Q239" s="219"/>
      <c r="R239" s="222"/>
      <c r="S239" s="223"/>
      <c r="T239" s="72"/>
      <c r="U239" s="243"/>
      <c r="V239" s="68"/>
      <c r="W239" s="68"/>
      <c r="X239" s="68"/>
    </row>
    <row r="240" spans="1:24" s="13" customFormat="1" ht="15.75" thickBot="1" x14ac:dyDescent="0.3">
      <c r="A240" s="224"/>
      <c r="B240" s="244"/>
      <c r="C240" s="245"/>
      <c r="D240" s="245"/>
      <c r="E240" s="246"/>
      <c r="F240" s="245"/>
      <c r="G240" s="269"/>
      <c r="H240" s="264"/>
      <c r="I240" s="270">
        <f>SUM(I230:I239)</f>
        <v>14603.5</v>
      </c>
      <c r="J240" s="509"/>
      <c r="K240" s="246"/>
      <c r="L240" s="246"/>
      <c r="M240" s="247"/>
      <c r="N240" s="262">
        <v>0</v>
      </c>
      <c r="O240" s="247"/>
      <c r="P240" s="247"/>
      <c r="Q240" s="246"/>
      <c r="R240" s="248"/>
      <c r="S240" s="249"/>
      <c r="T240" s="250"/>
      <c r="U240" s="251"/>
      <c r="V240" s="68"/>
      <c r="W240" s="68"/>
      <c r="X240" s="68"/>
    </row>
    <row r="241" spans="1:24" s="13" customFormat="1" ht="36.75" thickBot="1" x14ac:dyDescent="0.3">
      <c r="A241" s="224"/>
      <c r="B241" s="272"/>
      <c r="C241" s="273" t="s">
        <v>343</v>
      </c>
      <c r="D241" s="273">
        <v>211368508</v>
      </c>
      <c r="E241" s="273" t="s">
        <v>344</v>
      </c>
      <c r="F241" s="273" t="s">
        <v>345</v>
      </c>
      <c r="G241" s="274" t="s">
        <v>346</v>
      </c>
      <c r="H241" s="275" t="s">
        <v>394</v>
      </c>
      <c r="I241" s="276">
        <v>12468</v>
      </c>
      <c r="J241" s="277">
        <f>0</f>
        <v>0</v>
      </c>
      <c r="K241" s="278" t="s">
        <v>395</v>
      </c>
      <c r="L241" s="279" t="s">
        <v>396</v>
      </c>
      <c r="M241" s="274">
        <v>12468</v>
      </c>
      <c r="N241" s="277">
        <v>0</v>
      </c>
      <c r="O241" s="324"/>
      <c r="P241" s="324"/>
      <c r="Q241" s="278" t="s">
        <v>312</v>
      </c>
      <c r="R241" s="280"/>
      <c r="S241" s="83">
        <v>35100000</v>
      </c>
      <c r="T241" s="178" t="s">
        <v>348</v>
      </c>
      <c r="U241" s="281"/>
      <c r="V241" s="68"/>
      <c r="W241" s="68"/>
      <c r="X241" s="68"/>
    </row>
    <row r="242" spans="1:24" s="13" customFormat="1" ht="36" customHeight="1" x14ac:dyDescent="0.25">
      <c r="A242" s="224"/>
      <c r="B242" s="173"/>
      <c r="C242" s="490" t="s">
        <v>351</v>
      </c>
      <c r="D242" s="490">
        <v>204964039</v>
      </c>
      <c r="E242" s="491" t="s">
        <v>352</v>
      </c>
      <c r="F242" s="490" t="s">
        <v>353</v>
      </c>
      <c r="G242" s="492" t="s">
        <v>354</v>
      </c>
      <c r="H242" s="282" t="s">
        <v>397</v>
      </c>
      <c r="I242" s="231">
        <v>2080</v>
      </c>
      <c r="J242" s="229">
        <v>0</v>
      </c>
      <c r="K242" s="231" t="s">
        <v>399</v>
      </c>
      <c r="L242" s="279" t="s">
        <v>400</v>
      </c>
      <c r="M242" s="229">
        <v>2080</v>
      </c>
      <c r="N242" s="229">
        <v>0</v>
      </c>
      <c r="O242" s="308"/>
      <c r="P242" s="308"/>
      <c r="Q242" s="288" t="s">
        <v>312</v>
      </c>
      <c r="R242" s="289"/>
      <c r="S242" s="290">
        <v>39100000</v>
      </c>
      <c r="T242" s="291" t="s">
        <v>355</v>
      </c>
      <c r="U242" s="292" t="s">
        <v>249</v>
      </c>
      <c r="V242" s="68"/>
      <c r="W242" s="68"/>
      <c r="X242" s="68"/>
    </row>
    <row r="243" spans="1:24" s="13" customFormat="1" ht="33" customHeight="1" x14ac:dyDescent="0.25">
      <c r="A243" s="224"/>
      <c r="B243" s="284"/>
      <c r="C243" s="428"/>
      <c r="D243" s="428"/>
      <c r="E243" s="431"/>
      <c r="F243" s="428"/>
      <c r="G243" s="434"/>
      <c r="H243" s="84" t="s">
        <v>398</v>
      </c>
      <c r="I243" s="284">
        <v>849</v>
      </c>
      <c r="J243" s="85">
        <v>0</v>
      </c>
      <c r="K243" s="284" t="s">
        <v>399</v>
      </c>
      <c r="L243" s="293" t="s">
        <v>401</v>
      </c>
      <c r="M243" s="85">
        <v>849</v>
      </c>
      <c r="N243" s="85">
        <v>0</v>
      </c>
      <c r="O243" s="310"/>
      <c r="P243" s="310"/>
      <c r="Q243" s="284"/>
      <c r="R243" s="285"/>
      <c r="S243" s="286"/>
      <c r="T243" s="142"/>
      <c r="U243" s="284"/>
      <c r="V243" s="68"/>
      <c r="W243" s="68"/>
      <c r="X243" s="68"/>
    </row>
    <row r="244" spans="1:24" s="13" customFormat="1" ht="33.75" customHeight="1" x14ac:dyDescent="0.25">
      <c r="A244" s="224"/>
      <c r="B244" s="10"/>
      <c r="C244" s="379" t="s">
        <v>45</v>
      </c>
      <c r="D244" s="379">
        <v>203836233</v>
      </c>
      <c r="E244" s="379" t="s">
        <v>46</v>
      </c>
      <c r="F244" s="512" t="s">
        <v>405</v>
      </c>
      <c r="G244" s="391">
        <v>2000</v>
      </c>
      <c r="H244" s="379" t="s">
        <v>586</v>
      </c>
      <c r="I244" s="382">
        <v>628</v>
      </c>
      <c r="J244" s="391">
        <f>G244-I244</f>
        <v>1372</v>
      </c>
      <c r="K244" s="10" t="s">
        <v>496</v>
      </c>
      <c r="L244" s="205" t="s">
        <v>587</v>
      </c>
      <c r="M244" s="271">
        <v>225</v>
      </c>
      <c r="N244" s="515">
        <f>I244-M244-M245-M246</f>
        <v>132</v>
      </c>
      <c r="O244" s="310"/>
      <c r="P244" s="310"/>
      <c r="Q244" s="294" t="s">
        <v>312</v>
      </c>
      <c r="R244" s="222"/>
      <c r="S244" s="223">
        <v>34351100</v>
      </c>
      <c r="T244" s="295" t="s">
        <v>127</v>
      </c>
      <c r="U244" s="72"/>
      <c r="V244" s="68"/>
      <c r="W244" s="68"/>
      <c r="X244" s="68"/>
    </row>
    <row r="245" spans="1:24" s="13" customFormat="1" x14ac:dyDescent="0.25">
      <c r="A245" s="224"/>
      <c r="B245" s="10"/>
      <c r="C245" s="380"/>
      <c r="D245" s="380"/>
      <c r="E245" s="380"/>
      <c r="F245" s="513"/>
      <c r="G245" s="392"/>
      <c r="H245" s="380"/>
      <c r="I245" s="383"/>
      <c r="J245" s="392"/>
      <c r="K245" s="10" t="s">
        <v>525</v>
      </c>
      <c r="L245" s="205" t="s">
        <v>588</v>
      </c>
      <c r="M245" s="345">
        <v>271</v>
      </c>
      <c r="N245" s="506"/>
      <c r="O245" s="345"/>
      <c r="P245" s="345"/>
      <c r="Q245" s="294"/>
      <c r="R245" s="222"/>
      <c r="S245" s="223"/>
      <c r="T245" s="295"/>
      <c r="U245" s="72"/>
      <c r="V245" s="68"/>
      <c r="W245" s="68"/>
      <c r="X245" s="68"/>
    </row>
    <row r="246" spans="1:24" s="13" customFormat="1" x14ac:dyDescent="0.25">
      <c r="A246" s="224"/>
      <c r="B246" s="10"/>
      <c r="C246" s="380"/>
      <c r="D246" s="380"/>
      <c r="E246" s="380"/>
      <c r="F246" s="513"/>
      <c r="G246" s="392"/>
      <c r="H246" s="381"/>
      <c r="I246" s="384"/>
      <c r="J246" s="392"/>
      <c r="K246" s="10"/>
      <c r="L246" s="205"/>
      <c r="M246" s="345"/>
      <c r="N246" s="507"/>
      <c r="O246" s="345"/>
      <c r="P246" s="345"/>
      <c r="Q246" s="294"/>
      <c r="R246" s="222"/>
      <c r="S246" s="223"/>
      <c r="T246" s="295"/>
      <c r="U246" s="72"/>
      <c r="V246" s="68"/>
      <c r="W246" s="68"/>
      <c r="X246" s="68"/>
    </row>
    <row r="247" spans="1:24" s="13" customFormat="1" x14ac:dyDescent="0.25">
      <c r="A247" s="224"/>
      <c r="B247" s="10"/>
      <c r="C247" s="380"/>
      <c r="D247" s="380"/>
      <c r="E247" s="380"/>
      <c r="F247" s="513"/>
      <c r="G247" s="392"/>
      <c r="H247" s="10"/>
      <c r="I247" s="10"/>
      <c r="J247" s="392"/>
      <c r="K247" s="10"/>
      <c r="L247" s="205"/>
      <c r="M247" s="345"/>
      <c r="N247" s="345"/>
      <c r="O247" s="345"/>
      <c r="P247" s="345"/>
      <c r="Q247" s="294"/>
      <c r="R247" s="222"/>
      <c r="S247" s="223"/>
      <c r="T247" s="295"/>
      <c r="U247" s="72"/>
      <c r="V247" s="68"/>
      <c r="W247" s="68"/>
      <c r="X247" s="68"/>
    </row>
    <row r="248" spans="1:24" s="13" customFormat="1" x14ac:dyDescent="0.25">
      <c r="A248" s="224"/>
      <c r="B248" s="10"/>
      <c r="C248" s="380"/>
      <c r="D248" s="380"/>
      <c r="E248" s="380"/>
      <c r="F248" s="513"/>
      <c r="G248" s="392"/>
      <c r="H248" s="10"/>
      <c r="I248" s="10"/>
      <c r="J248" s="392"/>
      <c r="K248" s="10"/>
      <c r="L248" s="205"/>
      <c r="M248" s="345"/>
      <c r="N248" s="345"/>
      <c r="O248" s="345"/>
      <c r="P248" s="345"/>
      <c r="Q248" s="294"/>
      <c r="R248" s="222"/>
      <c r="S248" s="223"/>
      <c r="T248" s="295"/>
      <c r="U248" s="72"/>
      <c r="V248" s="68"/>
      <c r="W248" s="68"/>
      <c r="X248" s="68"/>
    </row>
    <row r="249" spans="1:24" s="13" customFormat="1" x14ac:dyDescent="0.25">
      <c r="A249" s="224"/>
      <c r="B249" s="10"/>
      <c r="C249" s="380"/>
      <c r="D249" s="380"/>
      <c r="E249" s="380"/>
      <c r="F249" s="513"/>
      <c r="G249" s="392"/>
      <c r="H249" s="10"/>
      <c r="I249" s="10"/>
      <c r="J249" s="392"/>
      <c r="K249" s="10"/>
      <c r="L249" s="205"/>
      <c r="M249" s="345"/>
      <c r="N249" s="345"/>
      <c r="O249" s="345"/>
      <c r="P249" s="345"/>
      <c r="Q249" s="294"/>
      <c r="R249" s="222"/>
      <c r="S249" s="223"/>
      <c r="T249" s="295"/>
      <c r="U249" s="72"/>
      <c r="V249" s="68"/>
      <c r="W249" s="68"/>
      <c r="X249" s="68"/>
    </row>
    <row r="250" spans="1:24" s="13" customFormat="1" x14ac:dyDescent="0.25">
      <c r="A250" s="224"/>
      <c r="B250" s="10"/>
      <c r="C250" s="380"/>
      <c r="D250" s="380"/>
      <c r="E250" s="380"/>
      <c r="F250" s="513"/>
      <c r="G250" s="392"/>
      <c r="H250" s="10"/>
      <c r="I250" s="10"/>
      <c r="J250" s="392"/>
      <c r="K250" s="10"/>
      <c r="L250" s="205"/>
      <c r="M250" s="345"/>
      <c r="N250" s="345"/>
      <c r="O250" s="345"/>
      <c r="P250" s="345"/>
      <c r="Q250" s="294"/>
      <c r="R250" s="222"/>
      <c r="S250" s="223"/>
      <c r="T250" s="295"/>
      <c r="U250" s="72"/>
      <c r="V250" s="68"/>
      <c r="W250" s="68"/>
      <c r="X250" s="68"/>
    </row>
    <row r="251" spans="1:24" s="13" customFormat="1" x14ac:dyDescent="0.25">
      <c r="A251" s="224"/>
      <c r="B251" s="10"/>
      <c r="C251" s="380"/>
      <c r="D251" s="380"/>
      <c r="E251" s="380"/>
      <c r="F251" s="513"/>
      <c r="G251" s="392"/>
      <c r="H251" s="10"/>
      <c r="I251" s="10"/>
      <c r="J251" s="392"/>
      <c r="K251" s="10"/>
      <c r="L251" s="205"/>
      <c r="M251" s="345"/>
      <c r="N251" s="345"/>
      <c r="O251" s="345"/>
      <c r="P251" s="345"/>
      <c r="Q251" s="294"/>
      <c r="R251" s="222"/>
      <c r="S251" s="223"/>
      <c r="T251" s="295"/>
      <c r="U251" s="72"/>
      <c r="V251" s="68"/>
      <c r="W251" s="68"/>
      <c r="X251" s="68"/>
    </row>
    <row r="252" spans="1:24" s="13" customFormat="1" x14ac:dyDescent="0.25">
      <c r="A252" s="224"/>
      <c r="B252" s="10"/>
      <c r="C252" s="380"/>
      <c r="D252" s="380"/>
      <c r="E252" s="380"/>
      <c r="F252" s="513"/>
      <c r="G252" s="392"/>
      <c r="H252" s="10"/>
      <c r="I252" s="10"/>
      <c r="J252" s="392"/>
      <c r="K252" s="10"/>
      <c r="L252" s="205"/>
      <c r="M252" s="345"/>
      <c r="N252" s="345"/>
      <c r="O252" s="345"/>
      <c r="P252" s="345"/>
      <c r="Q252" s="294"/>
      <c r="R252" s="222"/>
      <c r="S252" s="223"/>
      <c r="T252" s="295"/>
      <c r="U252" s="72"/>
      <c r="V252" s="68"/>
      <c r="W252" s="68"/>
      <c r="X252" s="68"/>
    </row>
    <row r="253" spans="1:24" s="13" customFormat="1" x14ac:dyDescent="0.25">
      <c r="A253" s="224"/>
      <c r="B253" s="10"/>
      <c r="C253" s="380"/>
      <c r="D253" s="380"/>
      <c r="E253" s="380"/>
      <c r="F253" s="513"/>
      <c r="G253" s="392"/>
      <c r="H253" s="10"/>
      <c r="I253" s="10"/>
      <c r="J253" s="392"/>
      <c r="K253" s="10"/>
      <c r="L253" s="205"/>
      <c r="M253" s="345"/>
      <c r="N253" s="345"/>
      <c r="O253" s="345"/>
      <c r="P253" s="345"/>
      <c r="Q253" s="294"/>
      <c r="R253" s="222"/>
      <c r="S253" s="223"/>
      <c r="T253" s="295"/>
      <c r="U253" s="72"/>
      <c r="V253" s="68"/>
      <c r="W253" s="68"/>
      <c r="X253" s="68"/>
    </row>
    <row r="254" spans="1:24" s="13" customFormat="1" x14ac:dyDescent="0.25">
      <c r="A254" s="224"/>
      <c r="B254" s="10"/>
      <c r="C254" s="380"/>
      <c r="D254" s="380"/>
      <c r="E254" s="380"/>
      <c r="F254" s="513"/>
      <c r="G254" s="392"/>
      <c r="H254" s="10"/>
      <c r="I254" s="10"/>
      <c r="J254" s="392"/>
      <c r="K254" s="10"/>
      <c r="L254" s="205"/>
      <c r="M254" s="345"/>
      <c r="N254" s="345"/>
      <c r="O254" s="345"/>
      <c r="P254" s="345"/>
      <c r="Q254" s="294"/>
      <c r="R254" s="222"/>
      <c r="S254" s="223"/>
      <c r="T254" s="295"/>
      <c r="U254" s="72"/>
      <c r="V254" s="68"/>
      <c r="W254" s="68"/>
      <c r="X254" s="68"/>
    </row>
    <row r="255" spans="1:24" s="13" customFormat="1" x14ac:dyDescent="0.25">
      <c r="A255" s="224"/>
      <c r="B255" s="10"/>
      <c r="C255" s="380"/>
      <c r="D255" s="380"/>
      <c r="E255" s="380"/>
      <c r="F255" s="513"/>
      <c r="G255" s="392"/>
      <c r="H255" s="10"/>
      <c r="I255" s="10"/>
      <c r="J255" s="392"/>
      <c r="K255" s="10"/>
      <c r="L255" s="205"/>
      <c r="M255" s="345"/>
      <c r="N255" s="345"/>
      <c r="O255" s="345"/>
      <c r="P255" s="345"/>
      <c r="Q255" s="294"/>
      <c r="R255" s="222"/>
      <c r="S255" s="223"/>
      <c r="T255" s="295"/>
      <c r="U255" s="72"/>
      <c r="V255" s="68"/>
      <c r="W255" s="68"/>
      <c r="X255" s="68"/>
    </row>
    <row r="256" spans="1:24" s="13" customFormat="1" x14ac:dyDescent="0.25">
      <c r="A256" s="224"/>
      <c r="B256" s="10"/>
      <c r="C256" s="380"/>
      <c r="D256" s="380"/>
      <c r="E256" s="380"/>
      <c r="F256" s="513"/>
      <c r="G256" s="392"/>
      <c r="H256" s="10"/>
      <c r="I256" s="10"/>
      <c r="J256" s="392"/>
      <c r="K256" s="10"/>
      <c r="L256" s="205"/>
      <c r="M256" s="345"/>
      <c r="N256" s="345"/>
      <c r="O256" s="345"/>
      <c r="P256" s="345"/>
      <c r="Q256" s="294"/>
      <c r="R256" s="222"/>
      <c r="S256" s="223"/>
      <c r="T256" s="295"/>
      <c r="U256" s="72"/>
      <c r="V256" s="68"/>
      <c r="W256" s="68"/>
      <c r="X256" s="68"/>
    </row>
    <row r="257" spans="1:24" s="13" customFormat="1" x14ac:dyDescent="0.25">
      <c r="A257" s="224"/>
      <c r="B257" s="10"/>
      <c r="C257" s="380"/>
      <c r="D257" s="380"/>
      <c r="E257" s="380"/>
      <c r="F257" s="513"/>
      <c r="G257" s="392"/>
      <c r="H257" s="10"/>
      <c r="I257" s="10"/>
      <c r="J257" s="392"/>
      <c r="K257" s="10"/>
      <c r="L257" s="205"/>
      <c r="M257" s="345"/>
      <c r="N257" s="345"/>
      <c r="O257" s="345"/>
      <c r="P257" s="345"/>
      <c r="Q257" s="294"/>
      <c r="R257" s="222"/>
      <c r="S257" s="223"/>
      <c r="T257" s="295"/>
      <c r="U257" s="72"/>
      <c r="V257" s="68"/>
      <c r="W257" s="68"/>
      <c r="X257" s="68"/>
    </row>
    <row r="258" spans="1:24" s="13" customFormat="1" x14ac:dyDescent="0.25">
      <c r="A258" s="224"/>
      <c r="B258" s="10"/>
      <c r="C258" s="380"/>
      <c r="D258" s="380"/>
      <c r="E258" s="380"/>
      <c r="F258" s="513"/>
      <c r="G258" s="393"/>
      <c r="H258" s="10"/>
      <c r="I258" s="10"/>
      <c r="J258" s="393"/>
      <c r="K258" s="10"/>
      <c r="L258" s="205"/>
      <c r="M258" s="345"/>
      <c r="N258" s="345"/>
      <c r="O258" s="345"/>
      <c r="P258" s="345"/>
      <c r="Q258" s="294"/>
      <c r="R258" s="222"/>
      <c r="S258" s="223"/>
      <c r="T258" s="295"/>
      <c r="U258" s="72"/>
      <c r="V258" s="68"/>
      <c r="W258" s="68"/>
      <c r="X258" s="68"/>
    </row>
    <row r="259" spans="1:24" s="13" customFormat="1" x14ac:dyDescent="0.25">
      <c r="A259" s="224"/>
      <c r="B259" s="10"/>
      <c r="C259" s="381"/>
      <c r="D259" s="381"/>
      <c r="E259" s="381"/>
      <c r="F259" s="514"/>
      <c r="G259" s="355"/>
      <c r="H259" s="10"/>
      <c r="I259" s="10"/>
      <c r="J259" s="355"/>
      <c r="K259" s="10"/>
      <c r="L259" s="205"/>
      <c r="M259" s="345"/>
      <c r="N259" s="345"/>
      <c r="O259" s="345"/>
      <c r="P259" s="345"/>
      <c r="Q259" s="294"/>
      <c r="R259" s="222"/>
      <c r="S259" s="223"/>
      <c r="T259" s="295"/>
      <c r="U259" s="72"/>
      <c r="V259" s="68"/>
      <c r="W259" s="68"/>
      <c r="X259" s="68"/>
    </row>
    <row r="260" spans="1:24" s="13" customFormat="1" ht="30" x14ac:dyDescent="0.25">
      <c r="A260" s="224"/>
      <c r="B260" s="61"/>
      <c r="C260" s="59" t="s">
        <v>406</v>
      </c>
      <c r="D260" s="59">
        <v>216402701</v>
      </c>
      <c r="E260" s="61" t="s">
        <v>407</v>
      </c>
      <c r="F260" s="302" t="s">
        <v>408</v>
      </c>
      <c r="G260" s="60">
        <v>960</v>
      </c>
      <c r="H260" s="59" t="s">
        <v>462</v>
      </c>
      <c r="I260" s="61">
        <v>960</v>
      </c>
      <c r="J260" s="60"/>
      <c r="K260" s="61" t="s">
        <v>428</v>
      </c>
      <c r="L260" s="61" t="s">
        <v>463</v>
      </c>
      <c r="M260" s="60">
        <v>960</v>
      </c>
      <c r="N260" s="60">
        <v>0</v>
      </c>
      <c r="O260" s="60"/>
      <c r="P260" s="60"/>
      <c r="Q260" s="303" t="s">
        <v>312</v>
      </c>
      <c r="R260" s="63"/>
      <c r="S260" s="64"/>
      <c r="T260" s="65" t="s">
        <v>127</v>
      </c>
      <c r="U260" s="61"/>
      <c r="V260" s="68"/>
      <c r="W260" s="68"/>
      <c r="X260" s="68"/>
    </row>
    <row r="261" spans="1:24" s="13" customFormat="1" ht="30" x14ac:dyDescent="0.25">
      <c r="A261" s="224"/>
      <c r="B261" s="61"/>
      <c r="C261" s="59" t="s">
        <v>475</v>
      </c>
      <c r="D261" s="59">
        <v>203868635</v>
      </c>
      <c r="E261" s="59" t="s">
        <v>478</v>
      </c>
      <c r="F261" s="59" t="s">
        <v>474</v>
      </c>
      <c r="G261" s="60">
        <v>2745</v>
      </c>
      <c r="H261" s="59" t="s">
        <v>591</v>
      </c>
      <c r="I261" s="61">
        <v>2745</v>
      </c>
      <c r="J261" s="60"/>
      <c r="K261" s="61" t="s">
        <v>589</v>
      </c>
      <c r="L261" s="61" t="s">
        <v>590</v>
      </c>
      <c r="M261" s="60">
        <v>2745</v>
      </c>
      <c r="N261" s="60">
        <v>0</v>
      </c>
      <c r="O261" s="60"/>
      <c r="P261" s="60"/>
      <c r="Q261" s="61" t="s">
        <v>312</v>
      </c>
      <c r="R261" s="63"/>
      <c r="S261" s="64">
        <v>140000022</v>
      </c>
      <c r="T261" s="375" t="s">
        <v>476</v>
      </c>
      <c r="U261" s="61"/>
      <c r="V261" s="68"/>
      <c r="W261" s="68"/>
      <c r="X261" s="68"/>
    </row>
    <row r="262" spans="1:24" s="13" customFormat="1" ht="30" x14ac:dyDescent="0.25">
      <c r="A262" s="224"/>
      <c r="B262" s="61"/>
      <c r="C262" s="59" t="s">
        <v>477</v>
      </c>
      <c r="D262" s="59">
        <v>202177205</v>
      </c>
      <c r="E262" s="59" t="s">
        <v>479</v>
      </c>
      <c r="F262" s="59" t="s">
        <v>480</v>
      </c>
      <c r="G262" s="60">
        <v>720</v>
      </c>
      <c r="H262" s="59" t="s">
        <v>593</v>
      </c>
      <c r="I262" s="61">
        <v>720</v>
      </c>
      <c r="J262" s="60"/>
      <c r="K262" s="374" t="s">
        <v>592</v>
      </c>
      <c r="L262" s="61" t="s">
        <v>553</v>
      </c>
      <c r="M262" s="60">
        <v>720</v>
      </c>
      <c r="N262" s="60">
        <v>0</v>
      </c>
      <c r="O262" s="60"/>
      <c r="P262" s="60"/>
      <c r="Q262" s="61" t="s">
        <v>312</v>
      </c>
      <c r="R262" s="63"/>
      <c r="S262" s="64">
        <v>31400000</v>
      </c>
      <c r="T262" s="65" t="s">
        <v>127</v>
      </c>
      <c r="U262" s="61"/>
      <c r="V262" s="68"/>
      <c r="W262" s="68"/>
      <c r="X262" s="68"/>
    </row>
    <row r="263" spans="1:24" s="13" customFormat="1" ht="30" x14ac:dyDescent="0.25">
      <c r="A263" s="224"/>
      <c r="B263" s="10"/>
      <c r="C263" s="24" t="s">
        <v>499</v>
      </c>
      <c r="D263" s="59">
        <v>204991795</v>
      </c>
      <c r="E263" s="59" t="s">
        <v>500</v>
      </c>
      <c r="F263" s="59" t="s">
        <v>498</v>
      </c>
      <c r="G263" s="60">
        <v>28197</v>
      </c>
      <c r="H263" s="59" t="s">
        <v>596</v>
      </c>
      <c r="I263" s="61">
        <v>28197</v>
      </c>
      <c r="J263" s="60"/>
      <c r="K263" s="61" t="s">
        <v>594</v>
      </c>
      <c r="L263" s="61" t="s">
        <v>595</v>
      </c>
      <c r="M263" s="60">
        <v>28197</v>
      </c>
      <c r="N263" s="60">
        <v>0</v>
      </c>
      <c r="O263" s="60"/>
      <c r="P263" s="60"/>
      <c r="Q263" s="61" t="s">
        <v>312</v>
      </c>
      <c r="R263" s="63"/>
      <c r="S263" s="64">
        <v>32540000</v>
      </c>
      <c r="T263" s="65" t="s">
        <v>127</v>
      </c>
      <c r="U263" s="61"/>
      <c r="V263" s="68"/>
      <c r="W263" s="68"/>
      <c r="X263" s="68"/>
    </row>
    <row r="264" spans="1:24" s="13" customFormat="1" ht="30" customHeight="1" x14ac:dyDescent="0.25">
      <c r="A264" s="224"/>
      <c r="B264" s="10"/>
      <c r="C264" s="379" t="s">
        <v>51</v>
      </c>
      <c r="D264" s="379">
        <v>202177205</v>
      </c>
      <c r="E264" s="379" t="s">
        <v>513</v>
      </c>
      <c r="F264" s="406" t="s">
        <v>514</v>
      </c>
      <c r="G264" s="391">
        <v>1200</v>
      </c>
      <c r="H264" s="24" t="s">
        <v>597</v>
      </c>
      <c r="I264" s="10">
        <v>180</v>
      </c>
      <c r="J264" s="391">
        <f>G264-I264-I265-I266-I267-I268-I269</f>
        <v>256</v>
      </c>
      <c r="K264" s="10" t="s">
        <v>599</v>
      </c>
      <c r="L264" s="10" t="s">
        <v>600</v>
      </c>
      <c r="M264" s="258">
        <v>180</v>
      </c>
      <c r="N264" s="258">
        <f>I264-M264</f>
        <v>0</v>
      </c>
      <c r="O264" s="310"/>
      <c r="P264" s="310"/>
      <c r="Q264" s="382" t="s">
        <v>312</v>
      </c>
      <c r="R264" s="12"/>
      <c r="S264" s="27">
        <v>50110000</v>
      </c>
      <c r="T264" s="295" t="s">
        <v>127</v>
      </c>
      <c r="U264" s="10"/>
      <c r="V264" s="68"/>
      <c r="W264" s="68"/>
      <c r="X264" s="68"/>
    </row>
    <row r="265" spans="1:24" s="13" customFormat="1" ht="30" x14ac:dyDescent="0.25">
      <c r="A265" s="224"/>
      <c r="B265" s="10"/>
      <c r="C265" s="380"/>
      <c r="D265" s="380"/>
      <c r="E265" s="380"/>
      <c r="F265" s="407"/>
      <c r="G265" s="392"/>
      <c r="H265" s="24" t="s">
        <v>598</v>
      </c>
      <c r="I265" s="10">
        <v>702</v>
      </c>
      <c r="J265" s="392"/>
      <c r="K265" s="10" t="s">
        <v>601</v>
      </c>
      <c r="L265" s="10" t="s">
        <v>602</v>
      </c>
      <c r="M265" s="355">
        <v>702</v>
      </c>
      <c r="N265" s="355">
        <f t="shared" ref="N265:N270" si="6">I265-M265</f>
        <v>0</v>
      </c>
      <c r="O265" s="345"/>
      <c r="P265" s="345"/>
      <c r="Q265" s="383"/>
      <c r="R265" s="12"/>
      <c r="S265" s="27"/>
      <c r="T265" s="295"/>
      <c r="U265" s="10"/>
      <c r="V265" s="68"/>
      <c r="W265" s="68"/>
      <c r="X265" s="68"/>
    </row>
    <row r="266" spans="1:24" s="13" customFormat="1" ht="30" x14ac:dyDescent="0.25">
      <c r="A266" s="224"/>
      <c r="B266" s="10"/>
      <c r="C266" s="380"/>
      <c r="D266" s="380"/>
      <c r="E266" s="380"/>
      <c r="F266" s="407"/>
      <c r="G266" s="392"/>
      <c r="H266" s="24" t="s">
        <v>563</v>
      </c>
      <c r="I266" s="10">
        <v>62</v>
      </c>
      <c r="J266" s="392"/>
      <c r="K266" s="11" t="s">
        <v>561</v>
      </c>
      <c r="L266" s="10" t="s">
        <v>562</v>
      </c>
      <c r="M266" s="297">
        <v>62</v>
      </c>
      <c r="N266" s="355">
        <f t="shared" si="6"/>
        <v>0</v>
      </c>
      <c r="O266" s="345"/>
      <c r="P266" s="345"/>
      <c r="Q266" s="383"/>
      <c r="R266" s="12"/>
      <c r="S266" s="27"/>
      <c r="T266" s="295"/>
      <c r="U266" s="10"/>
      <c r="V266" s="68"/>
      <c r="W266" s="68"/>
      <c r="X266" s="68"/>
    </row>
    <row r="267" spans="1:24" s="13" customFormat="1" x14ac:dyDescent="0.25">
      <c r="A267" s="224"/>
      <c r="B267" s="10"/>
      <c r="C267" s="380"/>
      <c r="D267" s="380"/>
      <c r="E267" s="380"/>
      <c r="F267" s="407"/>
      <c r="G267" s="392"/>
      <c r="H267" s="10"/>
      <c r="I267" s="10"/>
      <c r="J267" s="392"/>
      <c r="K267" s="10"/>
      <c r="L267" s="10"/>
      <c r="M267" s="355"/>
      <c r="N267" s="355">
        <f t="shared" si="6"/>
        <v>0</v>
      </c>
      <c r="O267" s="345"/>
      <c r="P267" s="345"/>
      <c r="Q267" s="383"/>
      <c r="R267" s="12"/>
      <c r="S267" s="27"/>
      <c r="T267" s="295"/>
      <c r="U267" s="10"/>
      <c r="V267" s="68"/>
      <c r="W267" s="68"/>
      <c r="X267" s="68"/>
    </row>
    <row r="268" spans="1:24" s="13" customFormat="1" x14ac:dyDescent="0.25">
      <c r="A268" s="224"/>
      <c r="B268" s="10"/>
      <c r="C268" s="380"/>
      <c r="D268" s="380"/>
      <c r="E268" s="380"/>
      <c r="F268" s="407"/>
      <c r="G268" s="392"/>
      <c r="H268" s="10"/>
      <c r="I268" s="10"/>
      <c r="J268" s="392"/>
      <c r="K268" s="10"/>
      <c r="L268" s="10"/>
      <c r="M268" s="355"/>
      <c r="N268" s="355">
        <f t="shared" si="6"/>
        <v>0</v>
      </c>
      <c r="O268" s="345"/>
      <c r="P268" s="345"/>
      <c r="Q268" s="383"/>
      <c r="R268" s="12"/>
      <c r="S268" s="27"/>
      <c r="T268" s="295"/>
      <c r="U268" s="10"/>
      <c r="V268" s="68"/>
      <c r="W268" s="68"/>
      <c r="X268" s="68"/>
    </row>
    <row r="269" spans="1:24" s="13" customFormat="1" x14ac:dyDescent="0.25">
      <c r="A269" s="224"/>
      <c r="B269" s="10"/>
      <c r="C269" s="380"/>
      <c r="D269" s="380"/>
      <c r="E269" s="380"/>
      <c r="F269" s="407"/>
      <c r="G269" s="392"/>
      <c r="H269" s="10"/>
      <c r="I269" s="10"/>
      <c r="J269" s="392"/>
      <c r="K269" s="10"/>
      <c r="L269" s="10"/>
      <c r="M269" s="355"/>
      <c r="N269" s="355">
        <f t="shared" si="6"/>
        <v>0</v>
      </c>
      <c r="O269" s="345"/>
      <c r="P269" s="345"/>
      <c r="Q269" s="383"/>
      <c r="R269" s="12"/>
      <c r="S269" s="27"/>
      <c r="T269" s="295"/>
      <c r="U269" s="10"/>
      <c r="V269" s="68"/>
      <c r="W269" s="68"/>
      <c r="X269" s="68"/>
    </row>
    <row r="270" spans="1:24" s="13" customFormat="1" x14ac:dyDescent="0.25">
      <c r="A270" s="224"/>
      <c r="B270" s="10"/>
      <c r="C270" s="380"/>
      <c r="D270" s="380"/>
      <c r="E270" s="380"/>
      <c r="F270" s="407"/>
      <c r="G270" s="392"/>
      <c r="H270" s="10"/>
      <c r="I270" s="10"/>
      <c r="J270" s="392"/>
      <c r="K270" s="10"/>
      <c r="L270" s="10"/>
      <c r="M270" s="355"/>
      <c r="N270" s="355">
        <f t="shared" si="6"/>
        <v>0</v>
      </c>
      <c r="O270" s="345"/>
      <c r="P270" s="345"/>
      <c r="Q270" s="383"/>
      <c r="R270" s="12"/>
      <c r="S270" s="27"/>
      <c r="T270" s="295"/>
      <c r="U270" s="10"/>
      <c r="V270" s="68"/>
      <c r="W270" s="68"/>
      <c r="X270" s="68"/>
    </row>
    <row r="271" spans="1:24" s="13" customFormat="1" x14ac:dyDescent="0.25">
      <c r="A271" s="224"/>
      <c r="B271" s="10"/>
      <c r="C271" s="381"/>
      <c r="D271" s="381"/>
      <c r="E271" s="381"/>
      <c r="F271" s="408"/>
      <c r="G271" s="393"/>
      <c r="H271" s="10"/>
      <c r="I271" s="10"/>
      <c r="J271" s="393"/>
      <c r="K271" s="10"/>
      <c r="L271" s="10"/>
      <c r="M271" s="355"/>
      <c r="N271" s="355"/>
      <c r="O271" s="345"/>
      <c r="P271" s="345"/>
      <c r="Q271" s="384"/>
      <c r="R271" s="12"/>
      <c r="S271" s="27"/>
      <c r="T271" s="295"/>
      <c r="U271" s="10"/>
      <c r="V271" s="68"/>
      <c r="W271" s="68"/>
      <c r="X271" s="68"/>
    </row>
    <row r="272" spans="1:24" s="13" customFormat="1" ht="30" x14ac:dyDescent="0.25">
      <c r="A272" s="224"/>
      <c r="B272" s="10"/>
      <c r="C272" s="24" t="s">
        <v>516</v>
      </c>
      <c r="D272" s="24">
        <v>204991795</v>
      </c>
      <c r="E272" s="24" t="s">
        <v>517</v>
      </c>
      <c r="F272" s="330" t="s">
        <v>515</v>
      </c>
      <c r="G272" s="258">
        <v>36463</v>
      </c>
      <c r="H272" s="10"/>
      <c r="I272" s="10"/>
      <c r="J272" s="258"/>
      <c r="K272" s="10"/>
      <c r="L272" s="10"/>
      <c r="M272" s="258"/>
      <c r="N272" s="258"/>
      <c r="O272" s="310"/>
      <c r="P272" s="310"/>
      <c r="Q272" s="10" t="s">
        <v>312</v>
      </c>
      <c r="R272" s="12"/>
      <c r="S272" s="27">
        <v>32541000</v>
      </c>
      <c r="T272" s="34" t="s">
        <v>518</v>
      </c>
      <c r="U272" s="10"/>
      <c r="V272" s="68"/>
      <c r="W272" s="68"/>
      <c r="X272" s="68"/>
    </row>
    <row r="273" spans="1:24" s="13" customFormat="1" ht="30" x14ac:dyDescent="0.25">
      <c r="A273" s="224"/>
      <c r="B273" s="10"/>
      <c r="C273" s="24" t="s">
        <v>523</v>
      </c>
      <c r="D273" s="24">
        <v>205029351</v>
      </c>
      <c r="E273" s="10" t="s">
        <v>524</v>
      </c>
      <c r="F273" s="333" t="s">
        <v>522</v>
      </c>
      <c r="G273" s="258">
        <v>6707.12</v>
      </c>
      <c r="H273" s="10"/>
      <c r="I273" s="10"/>
      <c r="J273" s="258"/>
      <c r="K273" s="10"/>
      <c r="L273" s="10"/>
      <c r="M273" s="258"/>
      <c r="N273" s="258"/>
      <c r="O273" s="310"/>
      <c r="P273" s="310"/>
      <c r="Q273" s="10" t="s">
        <v>312</v>
      </c>
      <c r="R273" s="12"/>
      <c r="S273" s="27">
        <v>31160000</v>
      </c>
      <c r="T273" s="295" t="s">
        <v>127</v>
      </c>
      <c r="U273" s="10"/>
      <c r="V273" s="68"/>
      <c r="W273" s="68"/>
      <c r="X273" s="68"/>
    </row>
    <row r="274" spans="1:24" s="13" customFormat="1" ht="30" x14ac:dyDescent="0.25">
      <c r="A274" s="224"/>
      <c r="B274" s="10"/>
      <c r="C274" s="24" t="s">
        <v>528</v>
      </c>
      <c r="D274" s="24">
        <v>204892964</v>
      </c>
      <c r="E274" s="10" t="s">
        <v>529</v>
      </c>
      <c r="F274" s="336" t="s">
        <v>530</v>
      </c>
      <c r="G274" s="258">
        <v>1510.4</v>
      </c>
      <c r="H274" s="10"/>
      <c r="I274" s="10"/>
      <c r="J274" s="258"/>
      <c r="K274" s="10"/>
      <c r="L274" s="10"/>
      <c r="M274" s="258"/>
      <c r="N274" s="258"/>
      <c r="O274" s="310"/>
      <c r="P274" s="310"/>
      <c r="Q274" s="10" t="s">
        <v>312</v>
      </c>
      <c r="R274" s="12"/>
      <c r="S274" s="27">
        <v>42500000</v>
      </c>
      <c r="T274" s="295" t="s">
        <v>127</v>
      </c>
      <c r="U274" s="10"/>
      <c r="V274" s="68"/>
      <c r="W274" s="68"/>
      <c r="X274" s="68"/>
    </row>
    <row r="275" spans="1:24" s="13" customFormat="1" x14ac:dyDescent="0.25">
      <c r="A275" s="224"/>
      <c r="B275" s="10"/>
      <c r="C275" s="24"/>
      <c r="D275" s="24"/>
      <c r="E275" s="10"/>
      <c r="F275" s="24"/>
      <c r="G275" s="258"/>
      <c r="H275" s="10"/>
      <c r="I275" s="10"/>
      <c r="J275" s="258"/>
      <c r="K275" s="10"/>
      <c r="L275" s="10"/>
      <c r="M275" s="258"/>
      <c r="N275" s="258"/>
      <c r="O275" s="310"/>
      <c r="P275" s="310"/>
      <c r="Q275" s="10"/>
      <c r="R275" s="12"/>
      <c r="S275" s="27"/>
      <c r="T275" s="34"/>
      <c r="U275" s="10"/>
      <c r="V275" s="68"/>
      <c r="W275" s="68"/>
      <c r="X275" s="68"/>
    </row>
    <row r="276" spans="1:24" s="13" customFormat="1" x14ac:dyDescent="0.25">
      <c r="A276" s="224"/>
      <c r="B276" s="10"/>
      <c r="C276" s="24"/>
      <c r="D276" s="24"/>
      <c r="E276" s="10"/>
      <c r="F276" s="24"/>
      <c r="G276" s="258"/>
      <c r="H276" s="10"/>
      <c r="I276" s="10"/>
      <c r="J276" s="258"/>
      <c r="K276" s="10"/>
      <c r="L276" s="10"/>
      <c r="M276" s="258"/>
      <c r="N276" s="258"/>
      <c r="O276" s="310"/>
      <c r="P276" s="310"/>
      <c r="Q276" s="10"/>
      <c r="R276" s="12"/>
      <c r="S276" s="27"/>
      <c r="T276" s="34"/>
      <c r="U276" s="10"/>
      <c r="V276" s="68"/>
      <c r="W276" s="68"/>
      <c r="X276" s="68"/>
    </row>
    <row r="277" spans="1:24" s="13" customFormat="1" x14ac:dyDescent="0.25">
      <c r="A277" s="224"/>
      <c r="B277" s="10"/>
      <c r="C277" s="24"/>
      <c r="D277" s="24"/>
      <c r="E277" s="10"/>
      <c r="F277" s="24"/>
      <c r="G277" s="258"/>
      <c r="H277" s="10"/>
      <c r="I277" s="10"/>
      <c r="J277" s="258"/>
      <c r="K277" s="10"/>
      <c r="L277" s="10"/>
      <c r="M277" s="258"/>
      <c r="N277" s="258"/>
      <c r="O277" s="310"/>
      <c r="P277" s="310"/>
      <c r="Q277" s="10"/>
      <c r="R277" s="12"/>
      <c r="S277" s="27"/>
      <c r="T277" s="34"/>
      <c r="U277" s="10"/>
      <c r="V277" s="68"/>
      <c r="W277" s="68"/>
      <c r="X277" s="68"/>
    </row>
    <row r="278" spans="1:24" s="13" customFormat="1" x14ac:dyDescent="0.25">
      <c r="A278" s="10"/>
      <c r="B278" s="10"/>
      <c r="C278" s="24"/>
      <c r="D278" s="24"/>
      <c r="E278" s="10"/>
      <c r="F278" s="24"/>
      <c r="G278" s="20"/>
      <c r="H278" s="10"/>
      <c r="I278" s="10"/>
      <c r="J278" s="20"/>
      <c r="K278" s="10"/>
      <c r="L278" s="10"/>
      <c r="M278" s="20"/>
      <c r="N278" s="20"/>
      <c r="O278" s="310"/>
      <c r="P278" s="310"/>
      <c r="Q278" s="10"/>
      <c r="R278" s="12"/>
      <c r="S278" s="27"/>
      <c r="T278" s="34"/>
      <c r="U278" s="10"/>
      <c r="V278" s="68"/>
      <c r="W278" s="68"/>
      <c r="X278" s="68"/>
    </row>
    <row r="279" spans="1:24" s="13" customFormat="1" x14ac:dyDescent="0.25">
      <c r="A279" s="10"/>
      <c r="B279" s="10"/>
      <c r="C279" s="24"/>
      <c r="D279" s="24"/>
      <c r="E279" s="10"/>
      <c r="F279" s="24"/>
      <c r="G279" s="20"/>
      <c r="H279" s="10"/>
      <c r="I279" s="10"/>
      <c r="J279" s="20"/>
      <c r="K279" s="10"/>
      <c r="L279" s="10"/>
      <c r="M279" s="20"/>
      <c r="N279" s="20"/>
      <c r="O279" s="310"/>
      <c r="P279" s="310"/>
      <c r="Q279" s="10"/>
      <c r="R279" s="12"/>
      <c r="S279" s="27"/>
      <c r="T279" s="34"/>
      <c r="U279" s="10"/>
      <c r="V279" s="68"/>
      <c r="W279" s="68"/>
      <c r="X279" s="68"/>
    </row>
    <row r="280" spans="1:24" s="13" customFormat="1" x14ac:dyDescent="0.25">
      <c r="A280" s="10"/>
      <c r="B280" s="10"/>
      <c r="C280" s="24"/>
      <c r="D280" s="24"/>
      <c r="E280" s="10"/>
      <c r="F280" s="24"/>
      <c r="G280" s="20"/>
      <c r="H280" s="10"/>
      <c r="I280" s="10"/>
      <c r="J280" s="20"/>
      <c r="K280" s="10"/>
      <c r="L280" s="10"/>
      <c r="M280" s="20"/>
      <c r="N280" s="20"/>
      <c r="O280" s="310"/>
      <c r="P280" s="310"/>
      <c r="Q280" s="10"/>
      <c r="R280" s="12"/>
      <c r="S280" s="27"/>
      <c r="T280" s="34"/>
      <c r="U280" s="10"/>
      <c r="V280" s="68"/>
      <c r="W280" s="68"/>
      <c r="X280" s="68"/>
    </row>
    <row r="281" spans="1:24" s="13" customFormat="1" x14ac:dyDescent="0.25">
      <c r="A281" s="10"/>
      <c r="B281" s="10"/>
      <c r="C281" s="24"/>
      <c r="D281" s="24"/>
      <c r="E281" s="10"/>
      <c r="F281" s="24"/>
      <c r="G281" s="20"/>
      <c r="H281" s="10"/>
      <c r="I281" s="10"/>
      <c r="J281" s="20"/>
      <c r="K281" s="10"/>
      <c r="L281" s="10"/>
      <c r="M281" s="20"/>
      <c r="N281" s="20"/>
      <c r="O281" s="310"/>
      <c r="P281" s="310"/>
      <c r="Q281" s="10"/>
      <c r="R281" s="12"/>
      <c r="S281" s="27"/>
      <c r="T281" s="34"/>
      <c r="U281" s="10"/>
      <c r="V281" s="68"/>
      <c r="W281" s="68"/>
      <c r="X281" s="68"/>
    </row>
    <row r="282" spans="1:24" s="13" customFormat="1" x14ac:dyDescent="0.25">
      <c r="A282" s="10"/>
      <c r="B282" s="10"/>
      <c r="C282" s="24"/>
      <c r="D282" s="24"/>
      <c r="E282" s="10"/>
      <c r="F282" s="24"/>
      <c r="G282" s="20"/>
      <c r="H282" s="10"/>
      <c r="I282" s="10"/>
      <c r="J282" s="20"/>
      <c r="K282" s="10"/>
      <c r="L282" s="10"/>
      <c r="M282" s="20"/>
      <c r="N282" s="20"/>
      <c r="O282" s="310"/>
      <c r="P282" s="310"/>
      <c r="Q282" s="10"/>
      <c r="R282" s="12"/>
      <c r="S282" s="27"/>
      <c r="T282" s="34"/>
      <c r="U282" s="10"/>
      <c r="V282" s="68"/>
      <c r="W282" s="68"/>
      <c r="X282" s="68"/>
    </row>
    <row r="283" spans="1:24" s="13" customFormat="1" x14ac:dyDescent="0.25">
      <c r="A283" s="10"/>
      <c r="B283" s="10"/>
      <c r="C283" s="24"/>
      <c r="D283" s="24"/>
      <c r="E283" s="10"/>
      <c r="F283" s="24"/>
      <c r="G283" s="20"/>
      <c r="H283" s="10"/>
      <c r="I283" s="10"/>
      <c r="J283" s="20"/>
      <c r="K283" s="10"/>
      <c r="L283" s="10"/>
      <c r="M283" s="20"/>
      <c r="N283" s="20"/>
      <c r="O283" s="310"/>
      <c r="P283" s="310"/>
      <c r="Q283" s="10"/>
      <c r="R283" s="12"/>
      <c r="S283" s="27"/>
      <c r="T283" s="34"/>
      <c r="U283" s="10"/>
      <c r="V283" s="68"/>
      <c r="W283" s="68"/>
      <c r="X283" s="68"/>
    </row>
    <row r="284" spans="1:24" s="13" customFormat="1" x14ac:dyDescent="0.25">
      <c r="A284" s="10"/>
      <c r="B284" s="10"/>
      <c r="C284" s="24"/>
      <c r="D284" s="24"/>
      <c r="E284" s="10"/>
      <c r="F284" s="24"/>
      <c r="G284" s="20"/>
      <c r="H284" s="10"/>
      <c r="I284" s="10"/>
      <c r="J284" s="20"/>
      <c r="K284" s="10"/>
      <c r="L284" s="10"/>
      <c r="M284" s="20"/>
      <c r="N284" s="20"/>
      <c r="O284" s="310"/>
      <c r="P284" s="310"/>
      <c r="Q284" s="10"/>
      <c r="R284" s="12"/>
      <c r="S284" s="27"/>
      <c r="T284" s="34"/>
      <c r="U284" s="10"/>
      <c r="V284" s="68"/>
      <c r="W284" s="68"/>
      <c r="X284" s="68"/>
    </row>
    <row r="285" spans="1:24" s="13" customFormat="1" x14ac:dyDescent="0.25">
      <c r="A285" s="10"/>
      <c r="B285" s="10"/>
      <c r="C285" s="24"/>
      <c r="D285" s="24"/>
      <c r="E285" s="10"/>
      <c r="F285" s="24"/>
      <c r="G285" s="20"/>
      <c r="H285" s="10"/>
      <c r="I285" s="10"/>
      <c r="J285" s="20"/>
      <c r="K285" s="10"/>
      <c r="L285" s="10"/>
      <c r="M285" s="20"/>
      <c r="N285" s="20"/>
      <c r="O285" s="310"/>
      <c r="P285" s="310"/>
      <c r="Q285" s="10"/>
      <c r="R285" s="12"/>
      <c r="S285" s="27"/>
      <c r="T285" s="34"/>
      <c r="U285" s="10"/>
      <c r="V285" s="68"/>
      <c r="W285" s="68"/>
      <c r="X285" s="68"/>
    </row>
    <row r="286" spans="1:24" s="13" customFormat="1" x14ac:dyDescent="0.25">
      <c r="A286" s="10"/>
      <c r="B286" s="10"/>
      <c r="C286" s="24"/>
      <c r="D286" s="24"/>
      <c r="E286" s="10"/>
      <c r="F286" s="24"/>
      <c r="G286" s="20"/>
      <c r="H286" s="10"/>
      <c r="I286" s="10"/>
      <c r="J286" s="20"/>
      <c r="K286" s="10"/>
      <c r="L286" s="10"/>
      <c r="M286" s="20"/>
      <c r="N286" s="20"/>
      <c r="O286" s="310"/>
      <c r="P286" s="310"/>
      <c r="Q286" s="10"/>
      <c r="R286" s="12"/>
      <c r="S286" s="27"/>
      <c r="T286" s="34"/>
      <c r="U286" s="10"/>
      <c r="V286" s="68"/>
      <c r="W286" s="68"/>
      <c r="X286" s="68"/>
    </row>
    <row r="287" spans="1:24" s="13" customFormat="1" x14ac:dyDescent="0.25">
      <c r="A287" s="10"/>
      <c r="B287" s="10"/>
      <c r="C287" s="24"/>
      <c r="D287" s="24"/>
      <c r="E287" s="10"/>
      <c r="F287" s="24"/>
      <c r="G287" s="20"/>
      <c r="H287" s="10"/>
      <c r="I287" s="10"/>
      <c r="J287" s="20"/>
      <c r="K287" s="10"/>
      <c r="L287" s="10"/>
      <c r="M287" s="20"/>
      <c r="N287" s="20"/>
      <c r="O287" s="310"/>
      <c r="P287" s="310"/>
      <c r="Q287" s="10"/>
      <c r="R287" s="12"/>
      <c r="S287" s="27"/>
      <c r="T287" s="34"/>
      <c r="U287" s="10"/>
      <c r="V287" s="68"/>
      <c r="W287" s="68"/>
      <c r="X287" s="68"/>
    </row>
    <row r="288" spans="1:24" s="13" customFormat="1" x14ac:dyDescent="0.25">
      <c r="A288" s="10"/>
      <c r="B288" s="10"/>
      <c r="C288" s="24"/>
      <c r="D288" s="24"/>
      <c r="E288" s="10"/>
      <c r="F288" s="24"/>
      <c r="G288" s="20"/>
      <c r="H288" s="10"/>
      <c r="I288" s="10"/>
      <c r="J288" s="20"/>
      <c r="K288" s="10"/>
      <c r="L288" s="10"/>
      <c r="M288" s="20"/>
      <c r="N288" s="20"/>
      <c r="O288" s="310"/>
      <c r="P288" s="310"/>
      <c r="Q288" s="10"/>
      <c r="R288" s="12"/>
      <c r="S288" s="27"/>
      <c r="T288" s="34"/>
      <c r="U288" s="10"/>
      <c r="V288" s="68"/>
      <c r="W288" s="68"/>
      <c r="X288" s="68"/>
    </row>
    <row r="289" spans="1:24" s="13" customFormat="1" x14ac:dyDescent="0.25">
      <c r="A289" s="10"/>
      <c r="B289" s="10"/>
      <c r="C289" s="24"/>
      <c r="D289" s="24"/>
      <c r="E289" s="10"/>
      <c r="F289" s="24"/>
      <c r="G289" s="20"/>
      <c r="H289" s="10"/>
      <c r="I289" s="10"/>
      <c r="J289" s="20"/>
      <c r="K289" s="10"/>
      <c r="L289" s="10"/>
      <c r="M289" s="20"/>
      <c r="N289" s="20"/>
      <c r="O289" s="310"/>
      <c r="P289" s="310"/>
      <c r="Q289" s="10"/>
      <c r="R289" s="12"/>
      <c r="S289" s="27"/>
      <c r="T289" s="34"/>
      <c r="U289" s="10"/>
      <c r="V289" s="68"/>
      <c r="W289" s="68"/>
      <c r="X289" s="68"/>
    </row>
    <row r="290" spans="1:24" s="13" customFormat="1" x14ac:dyDescent="0.25">
      <c r="A290" s="10"/>
      <c r="B290" s="10"/>
      <c r="C290" s="24"/>
      <c r="D290" s="24"/>
      <c r="E290" s="10"/>
      <c r="F290" s="24"/>
      <c r="G290" s="20"/>
      <c r="H290" s="10"/>
      <c r="I290" s="10"/>
      <c r="J290" s="20"/>
      <c r="K290" s="10"/>
      <c r="L290" s="10"/>
      <c r="M290" s="20"/>
      <c r="N290" s="20"/>
      <c r="O290" s="310"/>
      <c r="P290" s="310"/>
      <c r="Q290" s="10"/>
      <c r="R290" s="12"/>
      <c r="S290" s="27"/>
      <c r="T290" s="34"/>
      <c r="U290" s="10"/>
      <c r="V290" s="68"/>
      <c r="W290" s="68"/>
      <c r="X290" s="68"/>
    </row>
    <row r="291" spans="1:24" s="13" customFormat="1" x14ac:dyDescent="0.25">
      <c r="A291" s="10"/>
      <c r="B291" s="10"/>
      <c r="C291" s="24"/>
      <c r="D291" s="24"/>
      <c r="E291" s="10"/>
      <c r="F291" s="24"/>
      <c r="G291" s="20"/>
      <c r="H291" s="10"/>
      <c r="I291" s="10"/>
      <c r="J291" s="20"/>
      <c r="K291" s="10"/>
      <c r="L291" s="10"/>
      <c r="M291" s="20"/>
      <c r="N291" s="20"/>
      <c r="O291" s="310"/>
      <c r="P291" s="310"/>
      <c r="Q291" s="10"/>
      <c r="R291" s="12"/>
      <c r="S291" s="27"/>
      <c r="T291" s="34"/>
      <c r="U291" s="10"/>
      <c r="V291" s="68"/>
      <c r="W291" s="68"/>
      <c r="X291" s="68"/>
    </row>
    <row r="292" spans="1:24" s="13" customFormat="1" x14ac:dyDescent="0.25">
      <c r="A292" s="10"/>
      <c r="B292" s="10"/>
      <c r="C292" s="24"/>
      <c r="D292" s="24"/>
      <c r="E292" s="10"/>
      <c r="F292" s="24"/>
      <c r="G292" s="20"/>
      <c r="H292" s="10"/>
      <c r="I292" s="10"/>
      <c r="J292" s="20"/>
      <c r="K292" s="10"/>
      <c r="L292" s="10"/>
      <c r="M292" s="20"/>
      <c r="N292" s="20"/>
      <c r="O292" s="310"/>
      <c r="P292" s="310"/>
      <c r="Q292" s="10"/>
      <c r="R292" s="12"/>
      <c r="S292" s="27"/>
      <c r="T292" s="34"/>
      <c r="U292" s="10"/>
      <c r="V292" s="68"/>
      <c r="W292" s="68"/>
      <c r="X292" s="68"/>
    </row>
    <row r="293" spans="1:24" s="13" customFormat="1" x14ac:dyDescent="0.25">
      <c r="A293" s="10"/>
      <c r="B293" s="10"/>
      <c r="C293" s="24"/>
      <c r="D293" s="24"/>
      <c r="E293" s="10"/>
      <c r="F293" s="24"/>
      <c r="G293" s="20"/>
      <c r="H293" s="10"/>
      <c r="I293" s="10"/>
      <c r="J293" s="20"/>
      <c r="K293" s="10"/>
      <c r="L293" s="10"/>
      <c r="M293" s="20"/>
      <c r="N293" s="20"/>
      <c r="O293" s="310"/>
      <c r="P293" s="310"/>
      <c r="Q293" s="10"/>
      <c r="R293" s="12"/>
      <c r="S293" s="27"/>
      <c r="T293" s="34"/>
      <c r="U293" s="10"/>
      <c r="V293" s="68"/>
      <c r="W293" s="68"/>
      <c r="X293" s="68"/>
    </row>
    <row r="294" spans="1:24" s="13" customFormat="1" x14ac:dyDescent="0.25">
      <c r="A294" s="10"/>
      <c r="B294" s="10"/>
      <c r="C294" s="24"/>
      <c r="D294" s="24"/>
      <c r="E294" s="10"/>
      <c r="F294" s="24"/>
      <c r="G294" s="20"/>
      <c r="H294" s="10"/>
      <c r="I294" s="10"/>
      <c r="J294" s="20"/>
      <c r="K294" s="10"/>
      <c r="L294" s="10"/>
      <c r="M294" s="20"/>
      <c r="N294" s="20"/>
      <c r="O294" s="310"/>
      <c r="P294" s="310"/>
      <c r="Q294" s="10"/>
      <c r="R294" s="12"/>
      <c r="S294" s="27"/>
      <c r="T294" s="34"/>
      <c r="U294" s="10"/>
      <c r="V294" s="68"/>
      <c r="W294" s="68"/>
      <c r="X294" s="68"/>
    </row>
    <row r="295" spans="1:24" s="13" customFormat="1" x14ac:dyDescent="0.25">
      <c r="A295" s="10"/>
      <c r="B295" s="10"/>
      <c r="C295" s="24"/>
      <c r="D295" s="24"/>
      <c r="E295" s="10"/>
      <c r="F295" s="24"/>
      <c r="G295" s="20"/>
      <c r="H295" s="10"/>
      <c r="I295" s="10"/>
      <c r="J295" s="20"/>
      <c r="K295" s="10"/>
      <c r="L295" s="10"/>
      <c r="M295" s="20"/>
      <c r="N295" s="20"/>
      <c r="O295" s="310"/>
      <c r="P295" s="310"/>
      <c r="Q295" s="10"/>
      <c r="R295" s="12"/>
      <c r="S295" s="27"/>
      <c r="T295" s="34"/>
      <c r="U295" s="10"/>
      <c r="V295" s="68"/>
      <c r="W295" s="68"/>
      <c r="X295" s="68"/>
    </row>
    <row r="296" spans="1:24" s="13" customFormat="1" x14ac:dyDescent="0.25">
      <c r="A296" s="10"/>
      <c r="B296" s="10"/>
      <c r="C296" s="24"/>
      <c r="D296" s="24"/>
      <c r="E296" s="10"/>
      <c r="F296" s="24"/>
      <c r="G296" s="20"/>
      <c r="H296" s="10"/>
      <c r="I296" s="10"/>
      <c r="J296" s="20"/>
      <c r="K296" s="10"/>
      <c r="L296" s="10"/>
      <c r="M296" s="20"/>
      <c r="N296" s="20"/>
      <c r="O296" s="310"/>
      <c r="P296" s="310"/>
      <c r="Q296" s="10"/>
      <c r="R296" s="12"/>
      <c r="S296" s="27"/>
      <c r="T296" s="34"/>
      <c r="U296" s="10"/>
      <c r="V296" s="68"/>
      <c r="W296" s="68"/>
      <c r="X296" s="68"/>
    </row>
    <row r="297" spans="1:24" s="13" customFormat="1" x14ac:dyDescent="0.25">
      <c r="A297" s="10"/>
      <c r="B297" s="10"/>
      <c r="C297" s="24"/>
      <c r="D297" s="24"/>
      <c r="E297" s="10"/>
      <c r="F297" s="24"/>
      <c r="G297" s="20"/>
      <c r="H297" s="10"/>
      <c r="I297" s="10"/>
      <c r="J297" s="20"/>
      <c r="K297" s="10"/>
      <c r="L297" s="10"/>
      <c r="M297" s="20"/>
      <c r="N297" s="20"/>
      <c r="O297" s="310"/>
      <c r="P297" s="310"/>
      <c r="Q297" s="10"/>
      <c r="R297" s="12"/>
      <c r="S297" s="27"/>
      <c r="T297" s="34"/>
      <c r="U297" s="10"/>
      <c r="V297" s="68"/>
      <c r="W297" s="68"/>
      <c r="X297" s="68"/>
    </row>
    <row r="298" spans="1:24" s="13" customFormat="1" x14ac:dyDescent="0.25">
      <c r="A298" s="10"/>
      <c r="B298" s="10"/>
      <c r="C298" s="24"/>
      <c r="D298" s="24"/>
      <c r="E298" s="10"/>
      <c r="F298" s="24"/>
      <c r="G298" s="20"/>
      <c r="H298" s="10"/>
      <c r="I298" s="10"/>
      <c r="J298" s="20"/>
      <c r="K298" s="10"/>
      <c r="L298" s="10"/>
      <c r="M298" s="20"/>
      <c r="N298" s="20"/>
      <c r="O298" s="310"/>
      <c r="P298" s="310"/>
      <c r="Q298" s="10"/>
      <c r="R298" s="12"/>
      <c r="S298" s="27"/>
      <c r="T298" s="34"/>
      <c r="U298" s="10"/>
      <c r="V298" s="68"/>
      <c r="W298" s="68"/>
      <c r="X298" s="68"/>
    </row>
    <row r="299" spans="1:24" s="13" customFormat="1" x14ac:dyDescent="0.25">
      <c r="A299" s="10"/>
      <c r="B299" s="10"/>
      <c r="C299" s="24"/>
      <c r="D299" s="24"/>
      <c r="E299" s="10"/>
      <c r="F299" s="24"/>
      <c r="G299" s="20"/>
      <c r="H299" s="10"/>
      <c r="I299" s="10"/>
      <c r="J299" s="20"/>
      <c r="K299" s="10"/>
      <c r="L299" s="10"/>
      <c r="M299" s="20"/>
      <c r="N299" s="20"/>
      <c r="O299" s="310"/>
      <c r="P299" s="310"/>
      <c r="Q299" s="10"/>
      <c r="R299" s="12"/>
      <c r="S299" s="27"/>
      <c r="T299" s="34"/>
      <c r="U299" s="10"/>
      <c r="V299" s="68"/>
      <c r="W299" s="68"/>
      <c r="X299" s="68"/>
    </row>
    <row r="300" spans="1:24" s="13" customFormat="1" x14ac:dyDescent="0.25">
      <c r="A300" s="10"/>
      <c r="B300" s="10"/>
      <c r="C300" s="24"/>
      <c r="D300" s="24"/>
      <c r="E300" s="10"/>
      <c r="F300" s="24"/>
      <c r="G300" s="20"/>
      <c r="H300" s="10"/>
      <c r="I300" s="10"/>
      <c r="J300" s="20"/>
      <c r="K300" s="10"/>
      <c r="L300" s="10"/>
      <c r="M300" s="20"/>
      <c r="N300" s="20"/>
      <c r="O300" s="310"/>
      <c r="P300" s="310"/>
      <c r="Q300" s="10"/>
      <c r="R300" s="12"/>
      <c r="S300" s="27"/>
      <c r="T300" s="34"/>
      <c r="U300" s="10"/>
      <c r="V300" s="68"/>
      <c r="W300" s="68"/>
      <c r="X300" s="68"/>
    </row>
    <row r="301" spans="1:24" s="13" customFormat="1" x14ac:dyDescent="0.25">
      <c r="A301" s="10"/>
      <c r="B301" s="10"/>
      <c r="C301" s="24"/>
      <c r="D301" s="24"/>
      <c r="E301" s="10"/>
      <c r="F301" s="24"/>
      <c r="G301" s="20"/>
      <c r="H301" s="10"/>
      <c r="I301" s="10"/>
      <c r="J301" s="20"/>
      <c r="K301" s="10"/>
      <c r="L301" s="10"/>
      <c r="M301" s="20"/>
      <c r="N301" s="20"/>
      <c r="O301" s="310"/>
      <c r="P301" s="310"/>
      <c r="Q301" s="10"/>
      <c r="R301" s="12"/>
      <c r="S301" s="27"/>
      <c r="T301" s="34"/>
      <c r="U301" s="10"/>
      <c r="V301" s="68"/>
      <c r="W301" s="68"/>
      <c r="X301" s="68"/>
    </row>
    <row r="302" spans="1:24" s="13" customFormat="1" x14ac:dyDescent="0.25">
      <c r="A302" s="10"/>
      <c r="B302" s="10"/>
      <c r="C302" s="24"/>
      <c r="D302" s="24"/>
      <c r="E302" s="10"/>
      <c r="F302" s="24"/>
      <c r="G302" s="20"/>
      <c r="H302" s="10"/>
      <c r="I302" s="10"/>
      <c r="J302" s="20"/>
      <c r="K302" s="10"/>
      <c r="L302" s="10"/>
      <c r="M302" s="20"/>
      <c r="N302" s="20"/>
      <c r="O302" s="310"/>
      <c r="P302" s="310"/>
      <c r="Q302" s="10"/>
      <c r="R302" s="12"/>
      <c r="S302" s="27"/>
      <c r="T302" s="34"/>
      <c r="U302" s="10"/>
      <c r="V302" s="68"/>
      <c r="W302" s="68"/>
      <c r="X302" s="68"/>
    </row>
    <row r="303" spans="1:24" s="13" customFormat="1" x14ac:dyDescent="0.25">
      <c r="A303" s="10"/>
      <c r="B303" s="10"/>
      <c r="C303" s="24"/>
      <c r="D303" s="24"/>
      <c r="E303" s="10"/>
      <c r="F303" s="24"/>
      <c r="G303" s="20"/>
      <c r="H303" s="10"/>
      <c r="I303" s="10"/>
      <c r="J303" s="20"/>
      <c r="K303" s="10"/>
      <c r="L303" s="10"/>
      <c r="M303" s="20"/>
      <c r="N303" s="20"/>
      <c r="O303" s="310"/>
      <c r="P303" s="310"/>
      <c r="Q303" s="10"/>
      <c r="R303" s="12"/>
      <c r="S303" s="27"/>
      <c r="T303" s="34"/>
      <c r="U303" s="10"/>
      <c r="V303" s="68"/>
      <c r="W303" s="68"/>
      <c r="X303" s="68"/>
    </row>
    <row r="304" spans="1:24" s="13" customFormat="1" x14ac:dyDescent="0.25">
      <c r="A304" s="10"/>
      <c r="B304" s="10"/>
      <c r="C304" s="24"/>
      <c r="D304" s="24"/>
      <c r="E304" s="10"/>
      <c r="F304" s="24"/>
      <c r="G304" s="20"/>
      <c r="H304" s="10"/>
      <c r="I304" s="10"/>
      <c r="J304" s="20"/>
      <c r="K304" s="10"/>
      <c r="L304" s="10"/>
      <c r="M304" s="20"/>
      <c r="N304" s="20"/>
      <c r="O304" s="310"/>
      <c r="P304" s="310"/>
      <c r="Q304" s="10"/>
      <c r="R304" s="12"/>
      <c r="S304" s="27"/>
      <c r="T304" s="34"/>
      <c r="U304" s="10"/>
      <c r="V304" s="68"/>
      <c r="W304" s="68"/>
      <c r="X304" s="68"/>
    </row>
    <row r="305" spans="1:24" s="13" customFormat="1" x14ac:dyDescent="0.25">
      <c r="A305" s="10"/>
      <c r="B305" s="10"/>
      <c r="C305" s="24"/>
      <c r="D305" s="24"/>
      <c r="E305" s="10"/>
      <c r="F305" s="24"/>
      <c r="G305" s="20"/>
      <c r="H305" s="10"/>
      <c r="I305" s="10"/>
      <c r="J305" s="20"/>
      <c r="K305" s="10"/>
      <c r="L305" s="10"/>
      <c r="M305" s="20"/>
      <c r="N305" s="20"/>
      <c r="O305" s="310"/>
      <c r="P305" s="310"/>
      <c r="Q305" s="10"/>
      <c r="R305" s="12"/>
      <c r="S305" s="27"/>
      <c r="T305" s="34"/>
      <c r="U305" s="10"/>
      <c r="V305" s="68"/>
      <c r="W305" s="68"/>
      <c r="X305" s="68"/>
    </row>
    <row r="306" spans="1:24" s="13" customFormat="1" x14ac:dyDescent="0.25">
      <c r="A306" s="10"/>
      <c r="B306" s="10"/>
      <c r="C306" s="24"/>
      <c r="D306" s="24"/>
      <c r="E306" s="10"/>
      <c r="F306" s="24"/>
      <c r="G306" s="20"/>
      <c r="H306" s="10"/>
      <c r="I306" s="10"/>
      <c r="J306" s="20"/>
      <c r="K306" s="10"/>
      <c r="L306" s="10"/>
      <c r="M306" s="20"/>
      <c r="N306" s="20"/>
      <c r="O306" s="310"/>
      <c r="P306" s="310"/>
      <c r="Q306" s="10"/>
      <c r="R306" s="12"/>
      <c r="S306" s="27"/>
      <c r="T306" s="34"/>
      <c r="U306" s="10"/>
      <c r="V306" s="68"/>
      <c r="W306" s="68"/>
      <c r="X306" s="68"/>
    </row>
    <row r="307" spans="1:24" s="13" customFormat="1" x14ac:dyDescent="0.25">
      <c r="A307" s="10"/>
      <c r="B307" s="10"/>
      <c r="C307" s="24"/>
      <c r="D307" s="24"/>
      <c r="E307" s="10"/>
      <c r="F307" s="24"/>
      <c r="G307" s="20"/>
      <c r="H307" s="10"/>
      <c r="I307" s="10"/>
      <c r="J307" s="20"/>
      <c r="K307" s="10"/>
      <c r="L307" s="10"/>
      <c r="M307" s="20"/>
      <c r="N307" s="20"/>
      <c r="O307" s="310"/>
      <c r="P307" s="310"/>
      <c r="Q307" s="10"/>
      <c r="R307" s="12"/>
      <c r="S307" s="27"/>
      <c r="T307" s="34"/>
      <c r="U307" s="10"/>
      <c r="V307" s="68"/>
      <c r="W307" s="68"/>
      <c r="X307" s="68"/>
    </row>
    <row r="308" spans="1:24" s="13" customFormat="1" x14ac:dyDescent="0.25">
      <c r="A308" s="10"/>
      <c r="B308" s="10"/>
      <c r="C308" s="24"/>
      <c r="D308" s="24"/>
      <c r="E308" s="10"/>
      <c r="F308" s="24"/>
      <c r="G308" s="20"/>
      <c r="H308" s="10"/>
      <c r="I308" s="10"/>
      <c r="J308" s="20"/>
      <c r="K308" s="10"/>
      <c r="L308" s="10"/>
      <c r="M308" s="20"/>
      <c r="N308" s="20"/>
      <c r="O308" s="310"/>
      <c r="P308" s="310"/>
      <c r="Q308" s="10"/>
      <c r="R308" s="12"/>
      <c r="S308" s="27"/>
      <c r="T308" s="34"/>
      <c r="U308" s="10"/>
      <c r="V308" s="68"/>
      <c r="W308" s="68"/>
      <c r="X308" s="68"/>
    </row>
    <row r="309" spans="1:24" s="13" customFormat="1" x14ac:dyDescent="0.25">
      <c r="A309" s="10"/>
      <c r="B309" s="10"/>
      <c r="C309" s="24"/>
      <c r="D309" s="24"/>
      <c r="E309" s="10"/>
      <c r="F309" s="24"/>
      <c r="G309" s="20"/>
      <c r="H309" s="10"/>
      <c r="I309" s="10"/>
      <c r="J309" s="20"/>
      <c r="K309" s="10"/>
      <c r="L309" s="10"/>
      <c r="M309" s="20"/>
      <c r="N309" s="20"/>
      <c r="O309" s="310"/>
      <c r="P309" s="310"/>
      <c r="Q309" s="10"/>
      <c r="R309" s="12"/>
      <c r="S309" s="27"/>
      <c r="T309" s="34"/>
      <c r="U309" s="10"/>
      <c r="V309" s="68"/>
      <c r="W309" s="68"/>
      <c r="X309" s="68"/>
    </row>
    <row r="310" spans="1:24" s="13" customFormat="1" x14ac:dyDescent="0.25">
      <c r="A310" s="10"/>
      <c r="B310" s="10"/>
      <c r="C310" s="24"/>
      <c r="D310" s="24"/>
      <c r="E310" s="10"/>
      <c r="F310" s="24"/>
      <c r="G310" s="20"/>
      <c r="H310" s="10"/>
      <c r="I310" s="10"/>
      <c r="J310" s="20"/>
      <c r="K310" s="10"/>
      <c r="L310" s="10"/>
      <c r="M310" s="20"/>
      <c r="N310" s="20"/>
      <c r="O310" s="310"/>
      <c r="P310" s="310"/>
      <c r="Q310" s="10"/>
      <c r="R310" s="12"/>
      <c r="S310" s="27"/>
      <c r="T310" s="34"/>
      <c r="U310" s="10"/>
      <c r="V310" s="68"/>
      <c r="W310" s="68"/>
      <c r="X310" s="68"/>
    </row>
    <row r="311" spans="1:24" s="13" customFormat="1" x14ac:dyDescent="0.25">
      <c r="A311" s="10"/>
      <c r="B311" s="10"/>
      <c r="C311" s="24"/>
      <c r="D311" s="24"/>
      <c r="E311" s="10"/>
      <c r="F311" s="24"/>
      <c r="G311" s="20"/>
      <c r="H311" s="10"/>
      <c r="I311" s="10"/>
      <c r="J311" s="20"/>
      <c r="K311" s="10"/>
      <c r="L311" s="10"/>
      <c r="M311" s="20"/>
      <c r="N311" s="20"/>
      <c r="O311" s="310"/>
      <c r="P311" s="310"/>
      <c r="Q311" s="10"/>
      <c r="R311" s="12"/>
      <c r="S311" s="27"/>
      <c r="T311" s="34"/>
      <c r="U311" s="10"/>
      <c r="V311" s="68"/>
      <c r="W311" s="68"/>
      <c r="X311" s="68"/>
    </row>
    <row r="312" spans="1:24" s="13" customFormat="1" x14ac:dyDescent="0.25">
      <c r="A312" s="10"/>
      <c r="B312" s="10"/>
      <c r="C312" s="24"/>
      <c r="D312" s="24"/>
      <c r="E312" s="10"/>
      <c r="F312" s="24"/>
      <c r="G312" s="20"/>
      <c r="H312" s="10"/>
      <c r="I312" s="10"/>
      <c r="J312" s="20"/>
      <c r="K312" s="10"/>
      <c r="L312" s="10"/>
      <c r="M312" s="20"/>
      <c r="N312" s="20"/>
      <c r="O312" s="310"/>
      <c r="P312" s="310"/>
      <c r="Q312" s="10"/>
      <c r="R312" s="12"/>
      <c r="S312" s="27"/>
      <c r="T312" s="34"/>
      <c r="U312" s="10"/>
      <c r="V312" s="68"/>
      <c r="W312" s="68"/>
      <c r="X312" s="68"/>
    </row>
    <row r="313" spans="1:24" s="13" customFormat="1" x14ac:dyDescent="0.25">
      <c r="A313" s="10"/>
      <c r="B313" s="10"/>
      <c r="C313" s="24"/>
      <c r="D313" s="24"/>
      <c r="E313" s="10"/>
      <c r="F313" s="24"/>
      <c r="G313" s="20"/>
      <c r="H313" s="10"/>
      <c r="I313" s="10"/>
      <c r="J313" s="20"/>
      <c r="K313" s="10"/>
      <c r="L313" s="10"/>
      <c r="M313" s="20"/>
      <c r="N313" s="20"/>
      <c r="O313" s="310"/>
      <c r="P313" s="310"/>
      <c r="Q313" s="10"/>
      <c r="R313" s="12"/>
      <c r="S313" s="27"/>
      <c r="T313" s="34"/>
      <c r="U313" s="10"/>
      <c r="V313" s="68"/>
      <c r="W313" s="68"/>
      <c r="X313" s="68"/>
    </row>
    <row r="314" spans="1:24" s="13" customFormat="1" x14ac:dyDescent="0.25">
      <c r="A314" s="10"/>
      <c r="B314" s="10"/>
      <c r="C314" s="24"/>
      <c r="D314" s="24"/>
      <c r="E314" s="10"/>
      <c r="F314" s="24"/>
      <c r="G314" s="20"/>
      <c r="H314" s="10"/>
      <c r="I314" s="10"/>
      <c r="J314" s="20"/>
      <c r="K314" s="10"/>
      <c r="L314" s="10"/>
      <c r="M314" s="20"/>
      <c r="N314" s="20"/>
      <c r="O314" s="310"/>
      <c r="P314" s="310"/>
      <c r="Q314" s="10"/>
      <c r="R314" s="12"/>
      <c r="S314" s="27"/>
      <c r="T314" s="34"/>
      <c r="U314" s="10"/>
      <c r="V314" s="68"/>
      <c r="W314" s="68"/>
      <c r="X314" s="68"/>
    </row>
    <row r="315" spans="1:24" s="13" customFormat="1" x14ac:dyDescent="0.25">
      <c r="A315" s="10"/>
      <c r="B315" s="10"/>
      <c r="C315" s="24"/>
      <c r="D315" s="24"/>
      <c r="E315" s="10"/>
      <c r="F315" s="24"/>
      <c r="G315" s="20"/>
      <c r="H315" s="10"/>
      <c r="I315" s="10"/>
      <c r="J315" s="20"/>
      <c r="K315" s="10"/>
      <c r="L315" s="10"/>
      <c r="M315" s="20"/>
      <c r="N315" s="20"/>
      <c r="O315" s="310"/>
      <c r="P315" s="310"/>
      <c r="Q315" s="10"/>
      <c r="R315" s="12"/>
      <c r="S315" s="27"/>
      <c r="T315" s="34"/>
      <c r="U315" s="10"/>
      <c r="V315" s="68"/>
      <c r="W315" s="68"/>
      <c r="X315" s="68"/>
    </row>
    <row r="316" spans="1:24" s="13" customFormat="1" x14ac:dyDescent="0.25">
      <c r="A316" s="10"/>
      <c r="B316" s="10"/>
      <c r="C316" s="24"/>
      <c r="D316" s="24"/>
      <c r="E316" s="10"/>
      <c r="F316" s="24"/>
      <c r="G316" s="20"/>
      <c r="H316" s="10"/>
      <c r="I316" s="10"/>
      <c r="J316" s="20"/>
      <c r="K316" s="10"/>
      <c r="L316" s="10"/>
      <c r="M316" s="20"/>
      <c r="N316" s="20"/>
      <c r="O316" s="310"/>
      <c r="P316" s="310"/>
      <c r="Q316" s="10"/>
      <c r="R316" s="12"/>
      <c r="S316" s="27"/>
      <c r="T316" s="34"/>
      <c r="U316" s="10"/>
      <c r="V316" s="68"/>
      <c r="W316" s="68"/>
      <c r="X316" s="68"/>
    </row>
    <row r="317" spans="1:24" s="13" customFormat="1" x14ac:dyDescent="0.25">
      <c r="A317" s="10"/>
      <c r="B317" s="10"/>
      <c r="C317" s="24"/>
      <c r="D317" s="24"/>
      <c r="E317" s="10"/>
      <c r="F317" s="24"/>
      <c r="G317" s="20"/>
      <c r="H317" s="10"/>
      <c r="I317" s="10"/>
      <c r="J317" s="20"/>
      <c r="K317" s="10"/>
      <c r="L317" s="10"/>
      <c r="M317" s="20"/>
      <c r="N317" s="20"/>
      <c r="O317" s="310"/>
      <c r="P317" s="310"/>
      <c r="Q317" s="10"/>
      <c r="R317" s="12"/>
      <c r="S317" s="27"/>
      <c r="T317" s="34"/>
      <c r="U317" s="10"/>
      <c r="V317" s="68"/>
      <c r="W317" s="68"/>
      <c r="X317" s="68"/>
    </row>
    <row r="318" spans="1:24" s="13" customFormat="1" x14ac:dyDescent="0.25">
      <c r="A318" s="10"/>
      <c r="B318" s="10"/>
      <c r="C318" s="24"/>
      <c r="D318" s="24"/>
      <c r="E318" s="10"/>
      <c r="F318" s="24"/>
      <c r="G318" s="20"/>
      <c r="H318" s="10"/>
      <c r="I318" s="10"/>
      <c r="J318" s="20"/>
      <c r="K318" s="10"/>
      <c r="L318" s="10"/>
      <c r="M318" s="20"/>
      <c r="N318" s="20"/>
      <c r="O318" s="310"/>
      <c r="P318" s="310"/>
      <c r="Q318" s="10"/>
      <c r="R318" s="12"/>
      <c r="S318" s="27"/>
      <c r="T318" s="34"/>
      <c r="U318" s="10"/>
      <c r="V318" s="68"/>
      <c r="W318" s="68"/>
      <c r="X318" s="68"/>
    </row>
    <row r="319" spans="1:24" s="13" customFormat="1" x14ac:dyDescent="0.25">
      <c r="A319" s="10"/>
      <c r="B319" s="10"/>
      <c r="C319" s="24"/>
      <c r="D319" s="24"/>
      <c r="E319" s="10"/>
      <c r="F319" s="24"/>
      <c r="G319" s="20"/>
      <c r="H319" s="10"/>
      <c r="I319" s="10"/>
      <c r="J319" s="20"/>
      <c r="K319" s="10"/>
      <c r="L319" s="10"/>
      <c r="M319" s="20"/>
      <c r="N319" s="20"/>
      <c r="O319" s="310"/>
      <c r="P319" s="310"/>
      <c r="Q319" s="10"/>
      <c r="R319" s="12"/>
      <c r="S319" s="27"/>
      <c r="T319" s="34"/>
      <c r="U319" s="10"/>
      <c r="V319" s="68"/>
      <c r="W319" s="68"/>
      <c r="X319" s="68"/>
    </row>
    <row r="320" spans="1:24" s="13" customFormat="1" x14ac:dyDescent="0.25">
      <c r="A320" s="10"/>
      <c r="B320" s="10"/>
      <c r="C320" s="24"/>
      <c r="D320" s="24"/>
      <c r="E320" s="10"/>
      <c r="F320" s="24"/>
      <c r="G320" s="20"/>
      <c r="H320" s="10"/>
      <c r="I320" s="10"/>
      <c r="J320" s="20"/>
      <c r="K320" s="10"/>
      <c r="L320" s="10"/>
      <c r="M320" s="20"/>
      <c r="N320" s="20"/>
      <c r="O320" s="310"/>
      <c r="P320" s="310"/>
      <c r="Q320" s="10"/>
      <c r="R320" s="12"/>
      <c r="S320" s="27"/>
      <c r="T320" s="34"/>
      <c r="U320" s="10"/>
      <c r="V320" s="68"/>
      <c r="W320" s="68"/>
      <c r="X320" s="68"/>
    </row>
    <row r="321" spans="1:24" s="13" customFormat="1" x14ac:dyDescent="0.25">
      <c r="A321" s="10"/>
      <c r="B321" s="10"/>
      <c r="C321" s="24"/>
      <c r="D321" s="24"/>
      <c r="E321" s="10"/>
      <c r="F321" s="24"/>
      <c r="G321" s="20"/>
      <c r="H321" s="10"/>
      <c r="I321" s="10"/>
      <c r="J321" s="20"/>
      <c r="K321" s="10"/>
      <c r="L321" s="10"/>
      <c r="M321" s="20"/>
      <c r="N321" s="20"/>
      <c r="O321" s="310"/>
      <c r="P321" s="310"/>
      <c r="Q321" s="10"/>
      <c r="R321" s="12"/>
      <c r="S321" s="27"/>
      <c r="T321" s="34"/>
      <c r="U321" s="10"/>
      <c r="V321" s="68"/>
      <c r="W321" s="68"/>
      <c r="X321" s="68"/>
    </row>
    <row r="322" spans="1:24" s="13" customFormat="1" x14ac:dyDescent="0.25">
      <c r="A322" s="10"/>
      <c r="B322" s="10"/>
      <c r="C322" s="24"/>
      <c r="D322" s="24"/>
      <c r="E322" s="10"/>
      <c r="F322" s="24"/>
      <c r="G322" s="20"/>
      <c r="H322" s="10"/>
      <c r="I322" s="10"/>
      <c r="J322" s="20"/>
      <c r="K322" s="10"/>
      <c r="L322" s="10"/>
      <c r="M322" s="20"/>
      <c r="N322" s="20"/>
      <c r="O322" s="310"/>
      <c r="P322" s="310"/>
      <c r="Q322" s="10"/>
      <c r="R322" s="12"/>
      <c r="S322" s="27"/>
      <c r="T322" s="34"/>
      <c r="U322" s="10"/>
      <c r="V322" s="68"/>
      <c r="W322" s="68"/>
      <c r="X322" s="68"/>
    </row>
    <row r="323" spans="1:24" s="13" customFormat="1" x14ac:dyDescent="0.25">
      <c r="A323" s="10"/>
      <c r="B323" s="10"/>
      <c r="C323" s="24"/>
      <c r="D323" s="24"/>
      <c r="E323" s="10"/>
      <c r="F323" s="24"/>
      <c r="G323" s="20"/>
      <c r="H323" s="10"/>
      <c r="I323" s="10"/>
      <c r="J323" s="20"/>
      <c r="K323" s="10"/>
      <c r="L323" s="10"/>
      <c r="M323" s="20"/>
      <c r="N323" s="20"/>
      <c r="O323" s="310"/>
      <c r="P323" s="310"/>
      <c r="Q323" s="10"/>
      <c r="R323" s="12"/>
      <c r="S323" s="27"/>
      <c r="T323" s="34"/>
      <c r="U323" s="10"/>
      <c r="V323" s="68"/>
      <c r="W323" s="68"/>
      <c r="X323" s="68"/>
    </row>
    <row r="324" spans="1:24" s="13" customFormat="1" x14ac:dyDescent="0.25">
      <c r="A324" s="10"/>
      <c r="B324" s="10"/>
      <c r="C324" s="24"/>
      <c r="D324" s="24"/>
      <c r="E324" s="10"/>
      <c r="F324" s="24"/>
      <c r="G324" s="20"/>
      <c r="H324" s="10"/>
      <c r="I324" s="10"/>
      <c r="J324" s="20"/>
      <c r="K324" s="10"/>
      <c r="L324" s="10"/>
      <c r="M324" s="20"/>
      <c r="N324" s="20"/>
      <c r="O324" s="310"/>
      <c r="P324" s="310"/>
      <c r="Q324" s="10"/>
      <c r="R324" s="12"/>
      <c r="S324" s="27"/>
      <c r="T324" s="34"/>
      <c r="U324" s="10"/>
      <c r="V324" s="68"/>
      <c r="W324" s="68"/>
      <c r="X324" s="68"/>
    </row>
    <row r="325" spans="1:24" s="13" customFormat="1" x14ac:dyDescent="0.25">
      <c r="A325" s="10"/>
      <c r="B325" s="10"/>
      <c r="C325" s="24"/>
      <c r="D325" s="24"/>
      <c r="E325" s="10"/>
      <c r="F325" s="24"/>
      <c r="G325" s="20"/>
      <c r="H325" s="10"/>
      <c r="I325" s="10"/>
      <c r="J325" s="20"/>
      <c r="K325" s="10"/>
      <c r="L325" s="10"/>
      <c r="M325" s="20"/>
      <c r="N325" s="20"/>
      <c r="O325" s="310"/>
      <c r="P325" s="310"/>
      <c r="Q325" s="10"/>
      <c r="R325" s="12"/>
      <c r="S325" s="27"/>
      <c r="T325" s="34"/>
      <c r="U325" s="10"/>
      <c r="V325" s="68"/>
      <c r="W325" s="68"/>
      <c r="X325" s="68"/>
    </row>
    <row r="326" spans="1:24" s="13" customFormat="1" x14ac:dyDescent="0.25">
      <c r="A326" s="10"/>
      <c r="B326" s="10"/>
      <c r="C326" s="24"/>
      <c r="D326" s="24"/>
      <c r="E326" s="10"/>
      <c r="F326" s="24"/>
      <c r="G326" s="20"/>
      <c r="H326" s="10"/>
      <c r="I326" s="10"/>
      <c r="J326" s="20"/>
      <c r="K326" s="10"/>
      <c r="L326" s="10"/>
      <c r="M326" s="20"/>
      <c r="N326" s="20"/>
      <c r="O326" s="310"/>
      <c r="P326" s="310"/>
      <c r="Q326" s="10"/>
      <c r="R326" s="12"/>
      <c r="S326" s="27"/>
      <c r="T326" s="34"/>
      <c r="U326" s="10"/>
      <c r="V326" s="68"/>
      <c r="W326" s="68"/>
      <c r="X326" s="68"/>
    </row>
    <row r="327" spans="1:24" s="13" customFormat="1" x14ac:dyDescent="0.25">
      <c r="A327" s="10"/>
      <c r="B327" s="10"/>
      <c r="C327" s="24"/>
      <c r="D327" s="24"/>
      <c r="E327" s="10"/>
      <c r="F327" s="24"/>
      <c r="G327" s="20"/>
      <c r="H327" s="10"/>
      <c r="I327" s="10"/>
      <c r="J327" s="20"/>
      <c r="K327" s="10"/>
      <c r="L327" s="10"/>
      <c r="M327" s="20"/>
      <c r="N327" s="20"/>
      <c r="O327" s="310"/>
      <c r="P327" s="310"/>
      <c r="Q327" s="10"/>
      <c r="R327" s="12"/>
      <c r="S327" s="27"/>
      <c r="T327" s="34"/>
      <c r="U327" s="10"/>
      <c r="V327" s="68"/>
      <c r="W327" s="68"/>
      <c r="X327" s="68"/>
    </row>
    <row r="328" spans="1:24" s="13" customFormat="1" x14ac:dyDescent="0.25">
      <c r="A328" s="10"/>
      <c r="B328" s="10"/>
      <c r="C328" s="24"/>
      <c r="D328" s="24"/>
      <c r="E328" s="10"/>
      <c r="F328" s="24"/>
      <c r="G328" s="20"/>
      <c r="H328" s="10"/>
      <c r="I328" s="10"/>
      <c r="J328" s="20"/>
      <c r="K328" s="10"/>
      <c r="L328" s="10"/>
      <c r="M328" s="20"/>
      <c r="N328" s="20"/>
      <c r="O328" s="310"/>
      <c r="P328" s="310"/>
      <c r="Q328" s="10"/>
      <c r="R328" s="12"/>
      <c r="S328" s="27"/>
      <c r="T328" s="34"/>
      <c r="U328" s="10"/>
      <c r="V328" s="68"/>
      <c r="W328" s="68"/>
      <c r="X328" s="68"/>
    </row>
    <row r="329" spans="1:24" s="13" customFormat="1" x14ac:dyDescent="0.25">
      <c r="A329" s="10"/>
      <c r="B329" s="10"/>
      <c r="C329" s="24"/>
      <c r="D329" s="24"/>
      <c r="E329" s="10"/>
      <c r="F329" s="24"/>
      <c r="G329" s="20"/>
      <c r="H329" s="10"/>
      <c r="I329" s="10"/>
      <c r="J329" s="20"/>
      <c r="K329" s="10"/>
      <c r="L329" s="10"/>
      <c r="M329" s="20"/>
      <c r="N329" s="20"/>
      <c r="O329" s="310"/>
      <c r="P329" s="310"/>
      <c r="Q329" s="10"/>
      <c r="R329" s="12"/>
      <c r="S329" s="27"/>
      <c r="T329" s="34"/>
      <c r="U329" s="10"/>
      <c r="V329" s="68"/>
      <c r="W329" s="68"/>
      <c r="X329" s="68"/>
    </row>
    <row r="330" spans="1:24" s="13" customFormat="1" x14ac:dyDescent="0.25">
      <c r="A330" s="10"/>
      <c r="B330" s="10"/>
      <c r="C330" s="24"/>
      <c r="D330" s="24"/>
      <c r="E330" s="10"/>
      <c r="F330" s="24"/>
      <c r="G330" s="20"/>
      <c r="H330" s="10"/>
      <c r="I330" s="10"/>
      <c r="J330" s="20"/>
      <c r="K330" s="10"/>
      <c r="L330" s="10"/>
      <c r="M330" s="20"/>
      <c r="N330" s="20"/>
      <c r="O330" s="310"/>
      <c r="P330" s="310"/>
      <c r="Q330" s="10"/>
      <c r="R330" s="12"/>
      <c r="S330" s="27"/>
      <c r="T330" s="34"/>
      <c r="U330" s="10"/>
      <c r="V330" s="68"/>
      <c r="W330" s="68"/>
      <c r="X330" s="68"/>
    </row>
    <row r="331" spans="1:24" s="13" customFormat="1" x14ac:dyDescent="0.25">
      <c r="A331" s="10"/>
      <c r="B331" s="10"/>
      <c r="C331" s="24"/>
      <c r="D331" s="24"/>
      <c r="E331" s="10"/>
      <c r="F331" s="24"/>
      <c r="G331" s="20"/>
      <c r="H331" s="10"/>
      <c r="I331" s="10"/>
      <c r="J331" s="20"/>
      <c r="K331" s="10"/>
      <c r="L331" s="10"/>
      <c r="M331" s="20"/>
      <c r="N331" s="20"/>
      <c r="O331" s="310"/>
      <c r="P331" s="310"/>
      <c r="Q331" s="10"/>
      <c r="R331" s="12"/>
      <c r="S331" s="27"/>
      <c r="T331" s="34"/>
      <c r="U331" s="10"/>
      <c r="V331" s="68"/>
      <c r="W331" s="68"/>
      <c r="X331" s="68"/>
    </row>
    <row r="332" spans="1:24" s="13" customFormat="1" x14ac:dyDescent="0.25">
      <c r="A332" s="10"/>
      <c r="B332" s="10"/>
      <c r="C332" s="24"/>
      <c r="D332" s="24"/>
      <c r="E332" s="10"/>
      <c r="F332" s="24"/>
      <c r="G332" s="20"/>
      <c r="H332" s="10"/>
      <c r="I332" s="10"/>
      <c r="J332" s="20"/>
      <c r="K332" s="10"/>
      <c r="L332" s="10"/>
      <c r="M332" s="20"/>
      <c r="N332" s="20"/>
      <c r="O332" s="310"/>
      <c r="P332" s="310"/>
      <c r="Q332" s="10"/>
      <c r="R332" s="12"/>
      <c r="S332" s="27"/>
      <c r="T332" s="34"/>
      <c r="U332" s="10"/>
      <c r="V332" s="68"/>
      <c r="W332" s="68"/>
      <c r="X332" s="68"/>
    </row>
    <row r="333" spans="1:24" s="13" customFormat="1" x14ac:dyDescent="0.25">
      <c r="A333" s="10"/>
      <c r="B333" s="10"/>
      <c r="C333" s="24"/>
      <c r="D333" s="24"/>
      <c r="E333" s="10"/>
      <c r="F333" s="24"/>
      <c r="G333" s="20"/>
      <c r="H333" s="10"/>
      <c r="I333" s="10"/>
      <c r="J333" s="20"/>
      <c r="K333" s="10"/>
      <c r="L333" s="10"/>
      <c r="M333" s="20"/>
      <c r="N333" s="20"/>
      <c r="O333" s="310"/>
      <c r="P333" s="310"/>
      <c r="Q333" s="10"/>
      <c r="R333" s="12"/>
      <c r="S333" s="27"/>
      <c r="T333" s="34"/>
      <c r="U333" s="10"/>
      <c r="V333" s="68"/>
      <c r="W333" s="68"/>
      <c r="X333" s="68"/>
    </row>
    <row r="334" spans="1:24" s="13" customFormat="1" x14ac:dyDescent="0.25">
      <c r="A334" s="10"/>
      <c r="B334" s="10"/>
      <c r="C334" s="24"/>
      <c r="D334" s="24"/>
      <c r="E334" s="10"/>
      <c r="F334" s="24"/>
      <c r="G334" s="20"/>
      <c r="H334" s="10"/>
      <c r="I334" s="10"/>
      <c r="J334" s="20"/>
      <c r="K334" s="10"/>
      <c r="L334" s="10"/>
      <c r="M334" s="20"/>
      <c r="N334" s="20"/>
      <c r="O334" s="310"/>
      <c r="P334" s="310"/>
      <c r="Q334" s="10"/>
      <c r="R334" s="12"/>
      <c r="S334" s="27"/>
      <c r="T334" s="34"/>
      <c r="U334" s="10"/>
      <c r="V334" s="68"/>
      <c r="W334" s="68"/>
      <c r="X334" s="68"/>
    </row>
    <row r="335" spans="1:24" s="13" customFormat="1" x14ac:dyDescent="0.25">
      <c r="A335" s="10"/>
      <c r="B335" s="10"/>
      <c r="C335" s="24"/>
      <c r="D335" s="24"/>
      <c r="E335" s="10"/>
      <c r="F335" s="24"/>
      <c r="G335" s="20"/>
      <c r="H335" s="10"/>
      <c r="I335" s="10"/>
      <c r="J335" s="20"/>
      <c r="K335" s="10"/>
      <c r="L335" s="10"/>
      <c r="M335" s="20"/>
      <c r="N335" s="20"/>
      <c r="O335" s="310"/>
      <c r="P335" s="310"/>
      <c r="Q335" s="10"/>
      <c r="R335" s="12"/>
      <c r="S335" s="27"/>
      <c r="T335" s="34"/>
      <c r="U335" s="10"/>
      <c r="V335" s="68"/>
      <c r="W335" s="68"/>
      <c r="X335" s="68"/>
    </row>
    <row r="336" spans="1:24" s="13" customFormat="1" x14ac:dyDescent="0.25">
      <c r="A336" s="10"/>
      <c r="B336" s="10"/>
      <c r="C336" s="24"/>
      <c r="D336" s="24"/>
      <c r="E336" s="10"/>
      <c r="F336" s="24"/>
      <c r="G336" s="20"/>
      <c r="H336" s="10"/>
      <c r="I336" s="10"/>
      <c r="J336" s="20"/>
      <c r="K336" s="10"/>
      <c r="L336" s="10"/>
      <c r="M336" s="20"/>
      <c r="N336" s="20"/>
      <c r="O336" s="310"/>
      <c r="P336" s="310"/>
      <c r="Q336" s="10"/>
      <c r="R336" s="12"/>
      <c r="S336" s="27"/>
      <c r="T336" s="34"/>
      <c r="U336" s="10"/>
      <c r="V336" s="68"/>
      <c r="W336" s="68"/>
      <c r="X336" s="68"/>
    </row>
    <row r="337" spans="1:24" s="13" customFormat="1" x14ac:dyDescent="0.25">
      <c r="A337" s="10"/>
      <c r="B337" s="10"/>
      <c r="C337" s="24"/>
      <c r="D337" s="24"/>
      <c r="E337" s="10"/>
      <c r="F337" s="24"/>
      <c r="G337" s="20"/>
      <c r="H337" s="10"/>
      <c r="I337" s="10"/>
      <c r="J337" s="20"/>
      <c r="K337" s="10"/>
      <c r="L337" s="10"/>
      <c r="M337" s="20"/>
      <c r="N337" s="20"/>
      <c r="O337" s="310"/>
      <c r="P337" s="310"/>
      <c r="Q337" s="10"/>
      <c r="R337" s="12"/>
      <c r="S337" s="27"/>
      <c r="T337" s="34"/>
      <c r="U337" s="10"/>
      <c r="V337" s="68"/>
      <c r="W337" s="68"/>
      <c r="X337" s="68"/>
    </row>
    <row r="338" spans="1:24" s="13" customFormat="1" x14ac:dyDescent="0.25">
      <c r="A338" s="10"/>
      <c r="B338" s="10"/>
      <c r="C338" s="24"/>
      <c r="D338" s="24"/>
      <c r="E338" s="10"/>
      <c r="F338" s="24"/>
      <c r="G338" s="20"/>
      <c r="H338" s="10"/>
      <c r="I338" s="10"/>
      <c r="J338" s="20"/>
      <c r="K338" s="10"/>
      <c r="L338" s="10"/>
      <c r="M338" s="20"/>
      <c r="N338" s="20"/>
      <c r="O338" s="310"/>
      <c r="P338" s="310"/>
      <c r="Q338" s="10"/>
      <c r="R338" s="12"/>
      <c r="S338" s="27"/>
      <c r="T338" s="34"/>
      <c r="U338" s="10"/>
      <c r="V338" s="68"/>
      <c r="W338" s="68"/>
      <c r="X338" s="68"/>
    </row>
    <row r="339" spans="1:24" s="13" customFormat="1" x14ac:dyDescent="0.25">
      <c r="A339" s="10"/>
      <c r="B339" s="10"/>
      <c r="C339" s="24"/>
      <c r="D339" s="24"/>
      <c r="E339" s="10"/>
      <c r="F339" s="24"/>
      <c r="G339" s="20"/>
      <c r="H339" s="10"/>
      <c r="I339" s="10"/>
      <c r="J339" s="20"/>
      <c r="K339" s="10"/>
      <c r="L339" s="10"/>
      <c r="M339" s="20"/>
      <c r="N339" s="20"/>
      <c r="O339" s="310"/>
      <c r="P339" s="310"/>
      <c r="Q339" s="10"/>
      <c r="R339" s="12"/>
      <c r="S339" s="27"/>
      <c r="T339" s="34"/>
      <c r="U339" s="10"/>
      <c r="V339" s="68"/>
      <c r="W339" s="68"/>
      <c r="X339" s="68"/>
    </row>
    <row r="340" spans="1:24" s="13" customFormat="1" x14ac:dyDescent="0.25">
      <c r="A340" s="10"/>
      <c r="B340" s="10"/>
      <c r="C340" s="24"/>
      <c r="D340" s="24"/>
      <c r="E340" s="10"/>
      <c r="F340" s="24"/>
      <c r="G340" s="20"/>
      <c r="H340" s="10"/>
      <c r="I340" s="10"/>
      <c r="J340" s="20"/>
      <c r="K340" s="10"/>
      <c r="L340" s="10"/>
      <c r="M340" s="20"/>
      <c r="N340" s="20"/>
      <c r="O340" s="310"/>
      <c r="P340" s="310"/>
      <c r="Q340" s="10"/>
      <c r="R340" s="12"/>
      <c r="S340" s="27"/>
      <c r="T340" s="34"/>
      <c r="U340" s="10"/>
      <c r="V340" s="68"/>
      <c r="W340" s="68"/>
      <c r="X340" s="68"/>
    </row>
    <row r="341" spans="1:24" s="13" customFormat="1" x14ac:dyDescent="0.25">
      <c r="A341" s="10"/>
      <c r="B341" s="10"/>
      <c r="C341" s="24"/>
      <c r="D341" s="24"/>
      <c r="E341" s="10"/>
      <c r="F341" s="24"/>
      <c r="G341" s="20"/>
      <c r="H341" s="10"/>
      <c r="I341" s="10"/>
      <c r="J341" s="20"/>
      <c r="K341" s="10"/>
      <c r="L341" s="10"/>
      <c r="M341" s="20"/>
      <c r="N341" s="20"/>
      <c r="O341" s="310"/>
      <c r="P341" s="310"/>
      <c r="Q341" s="10"/>
      <c r="R341" s="12"/>
      <c r="S341" s="27"/>
      <c r="T341" s="34"/>
      <c r="U341" s="10"/>
      <c r="V341" s="68"/>
      <c r="W341" s="68"/>
      <c r="X341" s="68"/>
    </row>
    <row r="342" spans="1:24" s="13" customFormat="1" x14ac:dyDescent="0.25">
      <c r="A342" s="10"/>
      <c r="B342" s="10"/>
      <c r="C342" s="24"/>
      <c r="D342" s="24"/>
      <c r="E342" s="10"/>
      <c r="F342" s="24"/>
      <c r="G342" s="20"/>
      <c r="H342" s="10"/>
      <c r="I342" s="10"/>
      <c r="J342" s="20"/>
      <c r="K342" s="10"/>
      <c r="L342" s="10"/>
      <c r="M342" s="20"/>
      <c r="N342" s="20"/>
      <c r="O342" s="310"/>
      <c r="P342" s="310"/>
      <c r="Q342" s="10"/>
      <c r="R342" s="12"/>
      <c r="S342" s="27"/>
      <c r="T342" s="34"/>
      <c r="U342" s="10"/>
      <c r="V342" s="68"/>
      <c r="W342" s="68"/>
      <c r="X342" s="68"/>
    </row>
    <row r="343" spans="1:24" s="13" customFormat="1" x14ac:dyDescent="0.25">
      <c r="A343" s="10"/>
      <c r="B343" s="10"/>
      <c r="C343" s="24"/>
      <c r="D343" s="24"/>
      <c r="E343" s="10"/>
      <c r="F343" s="24"/>
      <c r="G343" s="20"/>
      <c r="H343" s="10"/>
      <c r="I343" s="10"/>
      <c r="J343" s="20"/>
      <c r="K343" s="10"/>
      <c r="L343" s="10"/>
      <c r="M343" s="20"/>
      <c r="N343" s="20"/>
      <c r="O343" s="310"/>
      <c r="P343" s="310"/>
      <c r="Q343" s="10"/>
      <c r="R343" s="12"/>
      <c r="S343" s="27"/>
      <c r="T343" s="34"/>
      <c r="U343" s="10"/>
      <c r="V343" s="68"/>
      <c r="W343" s="68"/>
      <c r="X343" s="68"/>
    </row>
    <row r="344" spans="1:24" s="13" customFormat="1" x14ac:dyDescent="0.25">
      <c r="A344" s="10"/>
      <c r="B344" s="10"/>
      <c r="C344" s="24"/>
      <c r="D344" s="24"/>
      <c r="E344" s="10"/>
      <c r="F344" s="24"/>
      <c r="G344" s="20"/>
      <c r="H344" s="10"/>
      <c r="I344" s="10"/>
      <c r="J344" s="20"/>
      <c r="K344" s="10"/>
      <c r="L344" s="10"/>
      <c r="M344" s="20"/>
      <c r="N344" s="20"/>
      <c r="O344" s="310"/>
      <c r="P344" s="310"/>
      <c r="Q344" s="10"/>
      <c r="R344" s="12"/>
      <c r="S344" s="27"/>
      <c r="T344" s="34"/>
      <c r="U344" s="10"/>
      <c r="V344" s="68"/>
      <c r="W344" s="68"/>
      <c r="X344" s="68"/>
    </row>
    <row r="345" spans="1:24" s="13" customFormat="1" x14ac:dyDescent="0.25">
      <c r="A345" s="10"/>
      <c r="B345" s="10"/>
      <c r="C345" s="24"/>
      <c r="D345" s="24"/>
      <c r="E345" s="10"/>
      <c r="F345" s="24"/>
      <c r="G345" s="20"/>
      <c r="H345" s="10"/>
      <c r="I345" s="10"/>
      <c r="J345" s="20"/>
      <c r="K345" s="10"/>
      <c r="L345" s="10"/>
      <c r="M345" s="20"/>
      <c r="N345" s="20"/>
      <c r="O345" s="310"/>
      <c r="P345" s="310"/>
      <c r="Q345" s="10"/>
      <c r="R345" s="12"/>
      <c r="S345" s="27"/>
      <c r="T345" s="34"/>
      <c r="U345" s="10"/>
      <c r="V345" s="68"/>
      <c r="W345" s="68"/>
      <c r="X345" s="68"/>
    </row>
    <row r="346" spans="1:24" s="13" customFormat="1" x14ac:dyDescent="0.25">
      <c r="A346" s="10"/>
      <c r="B346" s="10"/>
      <c r="C346" s="24"/>
      <c r="D346" s="24"/>
      <c r="E346" s="10"/>
      <c r="F346" s="24"/>
      <c r="G346" s="20"/>
      <c r="H346" s="10"/>
      <c r="I346" s="10"/>
      <c r="J346" s="20"/>
      <c r="K346" s="10"/>
      <c r="L346" s="10"/>
      <c r="M346" s="20"/>
      <c r="N346" s="20"/>
      <c r="O346" s="310"/>
      <c r="P346" s="310"/>
      <c r="Q346" s="10"/>
      <c r="R346" s="12"/>
      <c r="S346" s="27"/>
      <c r="T346" s="34"/>
      <c r="U346" s="10"/>
      <c r="V346" s="68"/>
      <c r="W346" s="68"/>
      <c r="X346" s="68"/>
    </row>
    <row r="347" spans="1:24" s="13" customFormat="1" x14ac:dyDescent="0.25">
      <c r="A347" s="10"/>
      <c r="B347" s="10"/>
      <c r="C347" s="24"/>
      <c r="D347" s="24"/>
      <c r="E347" s="10"/>
      <c r="F347" s="24"/>
      <c r="G347" s="20"/>
      <c r="H347" s="10"/>
      <c r="I347" s="10"/>
      <c r="J347" s="20"/>
      <c r="K347" s="10"/>
      <c r="L347" s="10"/>
      <c r="M347" s="20"/>
      <c r="N347" s="20"/>
      <c r="O347" s="310"/>
      <c r="P347" s="310"/>
      <c r="Q347" s="10"/>
      <c r="R347" s="12"/>
      <c r="S347" s="27"/>
      <c r="T347" s="34"/>
      <c r="U347" s="10"/>
      <c r="V347" s="68"/>
      <c r="W347" s="68"/>
      <c r="X347" s="68"/>
    </row>
    <row r="348" spans="1:24" s="13" customFormat="1" x14ac:dyDescent="0.25">
      <c r="A348" s="10"/>
      <c r="B348" s="10"/>
      <c r="C348" s="24"/>
      <c r="D348" s="24"/>
      <c r="E348" s="10"/>
      <c r="F348" s="24"/>
      <c r="G348" s="20"/>
      <c r="H348" s="10"/>
      <c r="I348" s="10"/>
      <c r="J348" s="20"/>
      <c r="K348" s="10"/>
      <c r="L348" s="10"/>
      <c r="M348" s="20"/>
      <c r="N348" s="20"/>
      <c r="O348" s="310"/>
      <c r="P348" s="310"/>
      <c r="Q348" s="10"/>
      <c r="R348" s="12"/>
      <c r="S348" s="27"/>
      <c r="T348" s="34"/>
      <c r="U348" s="10"/>
      <c r="V348" s="68"/>
      <c r="W348" s="68"/>
      <c r="X348" s="68"/>
    </row>
    <row r="349" spans="1:24" s="13" customFormat="1" x14ac:dyDescent="0.25">
      <c r="A349" s="10"/>
      <c r="B349" s="10"/>
      <c r="C349" s="24"/>
      <c r="D349" s="24"/>
      <c r="E349" s="10"/>
      <c r="F349" s="24"/>
      <c r="G349" s="20"/>
      <c r="H349" s="10"/>
      <c r="I349" s="10"/>
      <c r="J349" s="20"/>
      <c r="K349" s="10"/>
      <c r="L349" s="10"/>
      <c r="M349" s="20"/>
      <c r="N349" s="20"/>
      <c r="O349" s="310"/>
      <c r="P349" s="310"/>
      <c r="Q349" s="10"/>
      <c r="R349" s="12"/>
      <c r="S349" s="27"/>
      <c r="T349" s="34"/>
      <c r="U349" s="10"/>
      <c r="V349" s="68"/>
      <c r="W349" s="68"/>
      <c r="X349" s="68"/>
    </row>
    <row r="350" spans="1:24" s="13" customFormat="1" x14ac:dyDescent="0.25">
      <c r="A350" s="10"/>
      <c r="B350" s="10"/>
      <c r="C350" s="24"/>
      <c r="D350" s="24"/>
      <c r="E350" s="10"/>
      <c r="F350" s="24"/>
      <c r="G350" s="20"/>
      <c r="H350" s="10"/>
      <c r="I350" s="10"/>
      <c r="J350" s="20"/>
      <c r="K350" s="10"/>
      <c r="L350" s="10"/>
      <c r="M350" s="20"/>
      <c r="N350" s="20"/>
      <c r="O350" s="310"/>
      <c r="P350" s="310"/>
      <c r="Q350" s="10"/>
      <c r="R350" s="12"/>
      <c r="S350" s="27"/>
      <c r="T350" s="34"/>
      <c r="U350" s="10"/>
      <c r="V350" s="68"/>
      <c r="W350" s="68"/>
      <c r="X350" s="68"/>
    </row>
    <row r="351" spans="1:24" s="13" customFormat="1" x14ac:dyDescent="0.25">
      <c r="A351" s="10"/>
      <c r="B351" s="10"/>
      <c r="C351" s="24"/>
      <c r="D351" s="24"/>
      <c r="E351" s="10"/>
      <c r="F351" s="24"/>
      <c r="G351" s="20"/>
      <c r="H351" s="10"/>
      <c r="I351" s="10"/>
      <c r="J351" s="20"/>
      <c r="K351" s="10"/>
      <c r="L351" s="10"/>
      <c r="M351" s="20"/>
      <c r="N351" s="20"/>
      <c r="O351" s="310"/>
      <c r="P351" s="310"/>
      <c r="Q351" s="10"/>
      <c r="R351" s="12"/>
      <c r="S351" s="27"/>
      <c r="T351" s="34"/>
      <c r="U351" s="10"/>
      <c r="V351" s="68"/>
      <c r="W351" s="68"/>
      <c r="X351" s="68"/>
    </row>
    <row r="352" spans="1:24" s="13" customFormat="1" x14ac:dyDescent="0.25">
      <c r="A352" s="10"/>
      <c r="B352" s="10"/>
      <c r="C352" s="24"/>
      <c r="D352" s="24"/>
      <c r="E352" s="10"/>
      <c r="F352" s="24"/>
      <c r="G352" s="20"/>
      <c r="H352" s="10"/>
      <c r="I352" s="10"/>
      <c r="J352" s="20"/>
      <c r="K352" s="10"/>
      <c r="L352" s="10"/>
      <c r="M352" s="20"/>
      <c r="N352" s="20"/>
      <c r="O352" s="310"/>
      <c r="P352" s="310"/>
      <c r="Q352" s="10"/>
      <c r="R352" s="12"/>
      <c r="S352" s="27"/>
      <c r="T352" s="34"/>
      <c r="U352" s="10"/>
      <c r="V352" s="68"/>
      <c r="W352" s="68"/>
      <c r="X352" s="68"/>
    </row>
    <row r="353" spans="1:24" s="13" customFormat="1" x14ac:dyDescent="0.25">
      <c r="A353" s="10"/>
      <c r="B353" s="10"/>
      <c r="C353" s="24"/>
      <c r="D353" s="24"/>
      <c r="E353" s="10"/>
      <c r="F353" s="24"/>
      <c r="G353" s="20"/>
      <c r="H353" s="10"/>
      <c r="I353" s="10"/>
      <c r="J353" s="20"/>
      <c r="K353" s="10"/>
      <c r="L353" s="10"/>
      <c r="M353" s="20"/>
      <c r="N353" s="20"/>
      <c r="O353" s="310"/>
      <c r="P353" s="310"/>
      <c r="Q353" s="10"/>
      <c r="R353" s="12"/>
      <c r="S353" s="27"/>
      <c r="T353" s="34"/>
      <c r="U353" s="10"/>
      <c r="V353" s="68"/>
      <c r="W353" s="68"/>
      <c r="X353" s="68"/>
    </row>
    <row r="354" spans="1:24" s="13" customFormat="1" x14ac:dyDescent="0.25">
      <c r="A354" s="10"/>
      <c r="B354" s="10"/>
      <c r="C354" s="24"/>
      <c r="D354" s="24"/>
      <c r="E354" s="10"/>
      <c r="F354" s="24"/>
      <c r="G354" s="20"/>
      <c r="H354" s="10"/>
      <c r="I354" s="10"/>
      <c r="J354" s="20"/>
      <c r="K354" s="10"/>
      <c r="L354" s="10"/>
      <c r="M354" s="20"/>
      <c r="N354" s="20"/>
      <c r="O354" s="310"/>
      <c r="P354" s="310"/>
      <c r="Q354" s="10"/>
      <c r="R354" s="12"/>
      <c r="S354" s="27"/>
      <c r="T354" s="34"/>
      <c r="U354" s="10"/>
      <c r="V354" s="68"/>
      <c r="W354" s="68"/>
      <c r="X354" s="68"/>
    </row>
    <row r="355" spans="1:24" s="13" customFormat="1" x14ac:dyDescent="0.25">
      <c r="A355" s="10"/>
      <c r="B355" s="10"/>
      <c r="C355" s="24"/>
      <c r="D355" s="24"/>
      <c r="E355" s="10"/>
      <c r="F355" s="24"/>
      <c r="G355" s="20"/>
      <c r="H355" s="10"/>
      <c r="I355" s="10"/>
      <c r="J355" s="20"/>
      <c r="K355" s="10"/>
      <c r="L355" s="10"/>
      <c r="M355" s="20"/>
      <c r="N355" s="20"/>
      <c r="O355" s="310"/>
      <c r="P355" s="310"/>
      <c r="Q355" s="10"/>
      <c r="R355" s="12"/>
      <c r="S355" s="27"/>
      <c r="T355" s="34"/>
      <c r="U355" s="10"/>
      <c r="V355" s="68"/>
      <c r="W355" s="68"/>
      <c r="X355" s="68"/>
    </row>
    <row r="356" spans="1:24" s="13" customFormat="1" x14ac:dyDescent="0.25">
      <c r="A356" s="10"/>
      <c r="B356" s="10"/>
      <c r="C356" s="24"/>
      <c r="D356" s="24"/>
      <c r="E356" s="10"/>
      <c r="F356" s="24"/>
      <c r="G356" s="20"/>
      <c r="H356" s="10"/>
      <c r="I356" s="10"/>
      <c r="J356" s="20"/>
      <c r="K356" s="10"/>
      <c r="L356" s="10"/>
      <c r="M356" s="20"/>
      <c r="N356" s="20"/>
      <c r="O356" s="310"/>
      <c r="P356" s="310"/>
      <c r="Q356" s="10"/>
      <c r="R356" s="12"/>
      <c r="S356" s="27"/>
      <c r="T356" s="34"/>
      <c r="U356" s="10"/>
      <c r="V356" s="68"/>
      <c r="W356" s="68"/>
      <c r="X356" s="68"/>
    </row>
    <row r="357" spans="1:24" s="13" customFormat="1" x14ac:dyDescent="0.25">
      <c r="A357" s="10"/>
      <c r="B357" s="10"/>
      <c r="C357" s="24"/>
      <c r="D357" s="24"/>
      <c r="E357" s="10"/>
      <c r="F357" s="24"/>
      <c r="G357" s="20"/>
      <c r="H357" s="10"/>
      <c r="I357" s="10"/>
      <c r="J357" s="20"/>
      <c r="K357" s="10"/>
      <c r="L357" s="10"/>
      <c r="M357" s="20"/>
      <c r="N357" s="20"/>
      <c r="O357" s="310"/>
      <c r="P357" s="310"/>
      <c r="Q357" s="10"/>
      <c r="R357" s="12"/>
      <c r="S357" s="27"/>
      <c r="T357" s="34"/>
      <c r="U357" s="10"/>
      <c r="V357" s="68"/>
      <c r="W357" s="68"/>
      <c r="X357" s="68"/>
    </row>
    <row r="358" spans="1:24" s="13" customFormat="1" x14ac:dyDescent="0.25">
      <c r="A358" s="10"/>
      <c r="B358" s="10"/>
      <c r="C358" s="24"/>
      <c r="D358" s="24"/>
      <c r="E358" s="10"/>
      <c r="F358" s="24"/>
      <c r="G358" s="20"/>
      <c r="H358" s="10"/>
      <c r="I358" s="10"/>
      <c r="J358" s="20"/>
      <c r="K358" s="10"/>
      <c r="L358" s="10"/>
      <c r="M358" s="20"/>
      <c r="N358" s="20"/>
      <c r="O358" s="310"/>
      <c r="P358" s="310"/>
      <c r="Q358" s="10"/>
      <c r="R358" s="12"/>
      <c r="S358" s="27"/>
      <c r="T358" s="34"/>
      <c r="U358" s="10"/>
      <c r="V358" s="68"/>
      <c r="W358" s="68"/>
      <c r="X358" s="68"/>
    </row>
    <row r="359" spans="1:24" s="13" customFormat="1" x14ac:dyDescent="0.25">
      <c r="A359" s="10"/>
      <c r="B359" s="10"/>
      <c r="C359" s="24"/>
      <c r="D359" s="24"/>
      <c r="E359" s="10"/>
      <c r="F359" s="24"/>
      <c r="G359" s="20"/>
      <c r="H359" s="10"/>
      <c r="I359" s="10"/>
      <c r="J359" s="20"/>
      <c r="K359" s="10"/>
      <c r="L359" s="10"/>
      <c r="M359" s="20"/>
      <c r="N359" s="20"/>
      <c r="O359" s="310"/>
      <c r="P359" s="310"/>
      <c r="Q359" s="10"/>
      <c r="R359" s="12"/>
      <c r="S359" s="27"/>
      <c r="T359" s="34"/>
      <c r="U359" s="10"/>
      <c r="V359" s="68"/>
      <c r="W359" s="68"/>
      <c r="X359" s="68"/>
    </row>
    <row r="360" spans="1:24" s="13" customFormat="1" x14ac:dyDescent="0.25">
      <c r="A360" s="10"/>
      <c r="B360" s="10"/>
      <c r="C360" s="24"/>
      <c r="D360" s="24"/>
      <c r="E360" s="10"/>
      <c r="F360" s="24"/>
      <c r="G360" s="20"/>
      <c r="H360" s="10"/>
      <c r="I360" s="10"/>
      <c r="J360" s="20"/>
      <c r="K360" s="10"/>
      <c r="L360" s="10"/>
      <c r="M360" s="20"/>
      <c r="N360" s="20"/>
      <c r="O360" s="310"/>
      <c r="P360" s="310"/>
      <c r="Q360" s="10"/>
      <c r="R360" s="12"/>
      <c r="S360" s="27"/>
      <c r="T360" s="34"/>
      <c r="U360" s="10"/>
      <c r="V360" s="68"/>
      <c r="W360" s="68"/>
      <c r="X360" s="68"/>
    </row>
    <row r="361" spans="1:24" s="13" customFormat="1" x14ac:dyDescent="0.25">
      <c r="A361" s="10"/>
      <c r="B361" s="10"/>
      <c r="C361" s="24"/>
      <c r="D361" s="24"/>
      <c r="E361" s="10"/>
      <c r="F361" s="24"/>
      <c r="G361" s="20"/>
      <c r="H361" s="10"/>
      <c r="I361" s="10"/>
      <c r="J361" s="20"/>
      <c r="K361" s="10"/>
      <c r="L361" s="10"/>
      <c r="M361" s="20"/>
      <c r="N361" s="20"/>
      <c r="O361" s="310"/>
      <c r="P361" s="310"/>
      <c r="Q361" s="10"/>
      <c r="R361" s="12"/>
      <c r="S361" s="27"/>
      <c r="T361" s="34"/>
      <c r="U361" s="10"/>
      <c r="V361" s="68"/>
      <c r="W361" s="68"/>
      <c r="X361" s="68"/>
    </row>
    <row r="362" spans="1:24" s="13" customFormat="1" x14ac:dyDescent="0.25">
      <c r="A362" s="10"/>
      <c r="B362" s="10"/>
      <c r="C362" s="24"/>
      <c r="D362" s="24"/>
      <c r="E362" s="10"/>
      <c r="F362" s="24"/>
      <c r="G362" s="20"/>
      <c r="H362" s="10"/>
      <c r="I362" s="10"/>
      <c r="J362" s="20"/>
      <c r="K362" s="10"/>
      <c r="L362" s="10"/>
      <c r="M362" s="20"/>
      <c r="N362" s="20"/>
      <c r="O362" s="310"/>
      <c r="P362" s="310"/>
      <c r="Q362" s="10"/>
      <c r="R362" s="12"/>
      <c r="S362" s="27"/>
      <c r="T362" s="34"/>
      <c r="U362" s="10"/>
      <c r="V362" s="68"/>
      <c r="W362" s="68"/>
      <c r="X362" s="68"/>
    </row>
    <row r="363" spans="1:24" s="13" customFormat="1" x14ac:dyDescent="0.25">
      <c r="A363" s="10"/>
      <c r="B363" s="10"/>
      <c r="C363" s="24"/>
      <c r="D363" s="24"/>
      <c r="E363" s="10"/>
      <c r="F363" s="24"/>
      <c r="G363" s="20"/>
      <c r="H363" s="10"/>
      <c r="I363" s="10"/>
      <c r="J363" s="20"/>
      <c r="K363" s="10"/>
      <c r="L363" s="10"/>
      <c r="M363" s="20"/>
      <c r="N363" s="20"/>
      <c r="O363" s="310"/>
      <c r="P363" s="310"/>
      <c r="Q363" s="10"/>
      <c r="R363" s="12"/>
      <c r="S363" s="27"/>
      <c r="T363" s="34"/>
      <c r="U363" s="10"/>
      <c r="V363" s="68"/>
      <c r="W363" s="68"/>
      <c r="X363" s="68"/>
    </row>
    <row r="364" spans="1:24" s="13" customFormat="1" x14ac:dyDescent="0.25">
      <c r="A364" s="10"/>
      <c r="B364" s="10"/>
      <c r="C364" s="24"/>
      <c r="D364" s="24"/>
      <c r="E364" s="10"/>
      <c r="F364" s="24"/>
      <c r="G364" s="20"/>
      <c r="H364" s="10"/>
      <c r="I364" s="10"/>
      <c r="J364" s="20"/>
      <c r="K364" s="10"/>
      <c r="L364" s="10"/>
      <c r="M364" s="20"/>
      <c r="N364" s="20"/>
      <c r="O364" s="310"/>
      <c r="P364" s="310"/>
      <c r="Q364" s="10"/>
      <c r="R364" s="12"/>
      <c r="S364" s="27"/>
      <c r="T364" s="34"/>
      <c r="U364" s="10"/>
      <c r="V364" s="68"/>
      <c r="W364" s="68"/>
      <c r="X364" s="68"/>
    </row>
    <row r="365" spans="1:24" s="13" customFormat="1" x14ac:dyDescent="0.25">
      <c r="A365" s="10"/>
      <c r="B365" s="10"/>
      <c r="C365" s="24"/>
      <c r="D365" s="24"/>
      <c r="E365" s="10"/>
      <c r="F365" s="24"/>
      <c r="G365" s="20"/>
      <c r="H365" s="10"/>
      <c r="I365" s="10"/>
      <c r="J365" s="20"/>
      <c r="K365" s="10"/>
      <c r="L365" s="10"/>
      <c r="M365" s="20"/>
      <c r="N365" s="20"/>
      <c r="O365" s="310"/>
      <c r="P365" s="310"/>
      <c r="Q365" s="10"/>
      <c r="R365" s="12"/>
      <c r="S365" s="27"/>
      <c r="T365" s="34"/>
      <c r="U365" s="10"/>
      <c r="V365" s="68"/>
      <c r="W365" s="68"/>
      <c r="X365" s="68"/>
    </row>
    <row r="366" spans="1:24" s="13" customFormat="1" x14ac:dyDescent="0.25">
      <c r="A366" s="10"/>
      <c r="B366" s="10"/>
      <c r="C366" s="24"/>
      <c r="D366" s="24"/>
      <c r="E366" s="10"/>
      <c r="F366" s="24"/>
      <c r="G366" s="20"/>
      <c r="H366" s="10"/>
      <c r="I366" s="10"/>
      <c r="J366" s="20"/>
      <c r="K366" s="10"/>
      <c r="L366" s="10"/>
      <c r="M366" s="20"/>
      <c r="N366" s="20"/>
      <c r="O366" s="310"/>
      <c r="P366" s="310"/>
      <c r="Q366" s="10"/>
      <c r="R366" s="12"/>
      <c r="S366" s="27"/>
      <c r="T366" s="34"/>
      <c r="U366" s="10"/>
      <c r="V366" s="68"/>
      <c r="W366" s="68"/>
      <c r="X366" s="68"/>
    </row>
    <row r="367" spans="1:24" s="13" customFormat="1" x14ac:dyDescent="0.25">
      <c r="A367" s="10"/>
      <c r="B367" s="10"/>
      <c r="C367" s="24"/>
      <c r="D367" s="24"/>
      <c r="E367" s="10"/>
      <c r="F367" s="24"/>
      <c r="G367" s="20"/>
      <c r="H367" s="10"/>
      <c r="I367" s="10"/>
      <c r="J367" s="20"/>
      <c r="K367" s="10"/>
      <c r="L367" s="10"/>
      <c r="M367" s="20"/>
      <c r="N367" s="20"/>
      <c r="O367" s="310"/>
      <c r="P367" s="310"/>
      <c r="Q367" s="10"/>
      <c r="R367" s="12"/>
      <c r="S367" s="27"/>
      <c r="T367" s="34"/>
      <c r="U367" s="10"/>
      <c r="V367" s="68"/>
      <c r="W367" s="68"/>
      <c r="X367" s="68"/>
    </row>
    <row r="368" spans="1:24" s="13" customFormat="1" x14ac:dyDescent="0.25">
      <c r="A368" s="10"/>
      <c r="B368" s="10"/>
      <c r="C368" s="24"/>
      <c r="D368" s="24"/>
      <c r="E368" s="10"/>
      <c r="F368" s="24"/>
      <c r="G368" s="20"/>
      <c r="H368" s="10"/>
      <c r="I368" s="10"/>
      <c r="J368" s="20"/>
      <c r="K368" s="10"/>
      <c r="L368" s="10"/>
      <c r="M368" s="20"/>
      <c r="N368" s="20"/>
      <c r="O368" s="310"/>
      <c r="P368" s="310"/>
      <c r="Q368" s="10"/>
      <c r="R368" s="12"/>
      <c r="S368" s="27"/>
      <c r="T368" s="34"/>
      <c r="U368" s="10"/>
      <c r="V368" s="68"/>
      <c r="W368" s="68"/>
      <c r="X368" s="68"/>
    </row>
    <row r="369" spans="1:24" s="13" customFormat="1" x14ac:dyDescent="0.25">
      <c r="A369" s="10"/>
      <c r="B369" s="10"/>
      <c r="C369" s="24"/>
      <c r="D369" s="24"/>
      <c r="E369" s="10"/>
      <c r="F369" s="24"/>
      <c r="G369" s="20"/>
      <c r="H369" s="10"/>
      <c r="I369" s="10"/>
      <c r="J369" s="20"/>
      <c r="K369" s="10"/>
      <c r="L369" s="10"/>
      <c r="M369" s="20"/>
      <c r="N369" s="20"/>
      <c r="O369" s="310"/>
      <c r="P369" s="310"/>
      <c r="Q369" s="10"/>
      <c r="R369" s="12"/>
      <c r="S369" s="27"/>
      <c r="T369" s="34"/>
      <c r="U369" s="10"/>
      <c r="V369" s="68"/>
      <c r="W369" s="68"/>
      <c r="X369" s="68"/>
    </row>
    <row r="370" spans="1:24" s="13" customFormat="1" x14ac:dyDescent="0.25">
      <c r="A370" s="10"/>
      <c r="B370" s="10"/>
      <c r="C370" s="24"/>
      <c r="D370" s="24"/>
      <c r="E370" s="10"/>
      <c r="F370" s="24"/>
      <c r="G370" s="20"/>
      <c r="H370" s="10"/>
      <c r="I370" s="10"/>
      <c r="J370" s="20"/>
      <c r="K370" s="10"/>
      <c r="L370" s="10"/>
      <c r="M370" s="20"/>
      <c r="N370" s="20"/>
      <c r="O370" s="310"/>
      <c r="P370" s="310"/>
      <c r="Q370" s="10"/>
      <c r="R370" s="12"/>
      <c r="S370" s="27"/>
      <c r="T370" s="34"/>
      <c r="U370" s="10"/>
      <c r="V370" s="68"/>
      <c r="W370" s="68"/>
      <c r="X370" s="68"/>
    </row>
    <row r="371" spans="1:24" s="13" customFormat="1" x14ac:dyDescent="0.25">
      <c r="A371" s="10"/>
      <c r="B371" s="10"/>
      <c r="C371" s="24"/>
      <c r="D371" s="24"/>
      <c r="E371" s="10"/>
      <c r="F371" s="24"/>
      <c r="G371" s="20"/>
      <c r="H371" s="10"/>
      <c r="I371" s="10"/>
      <c r="J371" s="20"/>
      <c r="K371" s="10"/>
      <c r="L371" s="10"/>
      <c r="M371" s="20"/>
      <c r="N371" s="20"/>
      <c r="O371" s="310"/>
      <c r="P371" s="310"/>
      <c r="Q371" s="10"/>
      <c r="R371" s="12"/>
      <c r="S371" s="27"/>
      <c r="T371" s="34"/>
      <c r="U371" s="10"/>
      <c r="V371" s="68"/>
      <c r="W371" s="68"/>
      <c r="X371" s="68"/>
    </row>
    <row r="372" spans="1:24" s="13" customFormat="1" x14ac:dyDescent="0.25">
      <c r="A372" s="14"/>
      <c r="B372" s="14"/>
      <c r="C372" s="25"/>
      <c r="D372" s="25"/>
      <c r="E372" s="14"/>
      <c r="F372" s="25"/>
      <c r="G372" s="22"/>
      <c r="H372" s="14"/>
      <c r="I372" s="14"/>
      <c r="J372" s="22"/>
      <c r="K372" s="14"/>
      <c r="L372" s="14"/>
      <c r="M372" s="22"/>
      <c r="N372" s="22"/>
      <c r="O372" s="325"/>
      <c r="P372" s="325"/>
      <c r="Q372" s="14"/>
      <c r="R372" s="15"/>
      <c r="S372" s="29"/>
      <c r="U372" s="14"/>
      <c r="V372" s="68"/>
      <c r="W372" s="68"/>
      <c r="X372" s="68"/>
    </row>
    <row r="373" spans="1:24" s="13" customFormat="1" x14ac:dyDescent="0.25">
      <c r="A373" s="14"/>
      <c r="B373" s="14"/>
      <c r="C373" s="25"/>
      <c r="D373" s="25"/>
      <c r="E373" s="14"/>
      <c r="F373" s="25"/>
      <c r="G373" s="22"/>
      <c r="H373" s="14"/>
      <c r="I373" s="14"/>
      <c r="J373" s="22"/>
      <c r="K373" s="14"/>
      <c r="L373" s="14"/>
      <c r="M373" s="22"/>
      <c r="N373" s="22"/>
      <c r="O373" s="325"/>
      <c r="P373" s="325"/>
      <c r="Q373" s="14"/>
      <c r="R373" s="15"/>
      <c r="S373" s="29"/>
      <c r="U373" s="14"/>
      <c r="V373" s="68"/>
      <c r="W373" s="68"/>
      <c r="X373" s="68"/>
    </row>
    <row r="374" spans="1:24" s="13" customFormat="1" x14ac:dyDescent="0.25">
      <c r="A374" s="14"/>
      <c r="B374" s="14"/>
      <c r="C374" s="25"/>
      <c r="D374" s="25"/>
      <c r="E374" s="14"/>
      <c r="F374" s="25"/>
      <c r="G374" s="22"/>
      <c r="H374" s="14"/>
      <c r="I374" s="14"/>
      <c r="J374" s="22"/>
      <c r="K374" s="14"/>
      <c r="L374" s="14"/>
      <c r="M374" s="22"/>
      <c r="N374" s="22"/>
      <c r="O374" s="325"/>
      <c r="P374" s="325"/>
      <c r="Q374" s="14"/>
      <c r="R374" s="15"/>
      <c r="S374" s="29"/>
      <c r="U374" s="14"/>
      <c r="V374" s="68"/>
      <c r="W374" s="68"/>
      <c r="X374" s="68"/>
    </row>
    <row r="375" spans="1:24" s="13" customFormat="1" x14ac:dyDescent="0.25">
      <c r="A375" s="14"/>
      <c r="B375" s="14"/>
      <c r="C375" s="25"/>
      <c r="D375" s="25"/>
      <c r="E375" s="14"/>
      <c r="F375" s="25"/>
      <c r="G375" s="22"/>
      <c r="H375" s="14"/>
      <c r="I375" s="14"/>
      <c r="J375" s="22"/>
      <c r="K375" s="14"/>
      <c r="L375" s="14"/>
      <c r="M375" s="22"/>
      <c r="N375" s="22"/>
      <c r="O375" s="325"/>
      <c r="P375" s="325"/>
      <c r="Q375" s="14"/>
      <c r="R375" s="15"/>
      <c r="S375" s="29"/>
      <c r="U375" s="14"/>
      <c r="V375" s="68"/>
      <c r="W375" s="68"/>
      <c r="X375" s="68"/>
    </row>
    <row r="376" spans="1:24" s="13" customFormat="1" x14ac:dyDescent="0.25">
      <c r="A376" s="14"/>
      <c r="B376" s="14"/>
      <c r="C376" s="25"/>
      <c r="D376" s="25"/>
      <c r="E376" s="14"/>
      <c r="F376" s="25"/>
      <c r="G376" s="22"/>
      <c r="H376" s="14"/>
      <c r="I376" s="14"/>
      <c r="J376" s="22"/>
      <c r="K376" s="14"/>
      <c r="L376" s="14"/>
      <c r="M376" s="22"/>
      <c r="N376" s="22"/>
      <c r="O376" s="325"/>
      <c r="P376" s="325"/>
      <c r="Q376" s="14"/>
      <c r="R376" s="15"/>
      <c r="S376" s="29"/>
      <c r="U376" s="14"/>
      <c r="V376" s="68"/>
      <c r="W376" s="68"/>
      <c r="X376" s="68"/>
    </row>
    <row r="377" spans="1:24" s="13" customFormat="1" x14ac:dyDescent="0.25">
      <c r="A377" s="14"/>
      <c r="B377" s="14"/>
      <c r="C377" s="25"/>
      <c r="D377" s="25"/>
      <c r="E377" s="14"/>
      <c r="F377" s="25"/>
      <c r="G377" s="22"/>
      <c r="H377" s="14"/>
      <c r="I377" s="14"/>
      <c r="J377" s="22"/>
      <c r="K377" s="14"/>
      <c r="L377" s="14"/>
      <c r="M377" s="22"/>
      <c r="N377" s="22"/>
      <c r="O377" s="325"/>
      <c r="P377" s="325"/>
      <c r="Q377" s="14"/>
      <c r="R377" s="15"/>
      <c r="S377" s="29"/>
      <c r="U377" s="14"/>
      <c r="V377" s="68"/>
      <c r="W377" s="68"/>
      <c r="X377" s="68"/>
    </row>
    <row r="378" spans="1:24" s="13" customFormat="1" x14ac:dyDescent="0.25">
      <c r="A378" s="14"/>
      <c r="B378" s="14"/>
      <c r="C378" s="25"/>
      <c r="D378" s="25"/>
      <c r="E378" s="14"/>
      <c r="F378" s="25"/>
      <c r="G378" s="22"/>
      <c r="H378" s="14"/>
      <c r="I378" s="14"/>
      <c r="J378" s="22"/>
      <c r="K378" s="14"/>
      <c r="L378" s="14"/>
      <c r="M378" s="22"/>
      <c r="N378" s="22"/>
      <c r="O378" s="325"/>
      <c r="P378" s="325"/>
      <c r="Q378" s="14"/>
      <c r="R378" s="15"/>
      <c r="S378" s="29"/>
      <c r="U378" s="14"/>
      <c r="V378" s="68"/>
      <c r="W378" s="68"/>
      <c r="X378" s="68"/>
    </row>
    <row r="379" spans="1:24" s="13" customFormat="1" x14ac:dyDescent="0.25">
      <c r="A379" s="14"/>
      <c r="B379" s="14"/>
      <c r="C379" s="25"/>
      <c r="D379" s="25"/>
      <c r="E379" s="14"/>
      <c r="F379" s="25"/>
      <c r="G379" s="22"/>
      <c r="H379" s="14"/>
      <c r="I379" s="14"/>
      <c r="J379" s="22"/>
      <c r="K379" s="14"/>
      <c r="L379" s="14"/>
      <c r="M379" s="22"/>
      <c r="N379" s="22"/>
      <c r="O379" s="325"/>
      <c r="P379" s="325"/>
      <c r="Q379" s="14"/>
      <c r="R379" s="15"/>
      <c r="S379" s="29"/>
      <c r="U379" s="14"/>
      <c r="V379" s="68"/>
      <c r="W379" s="68"/>
      <c r="X379" s="68"/>
    </row>
    <row r="380" spans="1:24" s="13" customFormat="1" x14ac:dyDescent="0.25">
      <c r="A380" s="14"/>
      <c r="B380" s="14"/>
      <c r="C380" s="25"/>
      <c r="D380" s="25"/>
      <c r="E380" s="14"/>
      <c r="F380" s="25"/>
      <c r="G380" s="22"/>
      <c r="H380" s="14"/>
      <c r="I380" s="14"/>
      <c r="J380" s="22"/>
      <c r="K380" s="14"/>
      <c r="L380" s="14"/>
      <c r="M380" s="22"/>
      <c r="N380" s="22"/>
      <c r="O380" s="325"/>
      <c r="P380" s="325"/>
      <c r="Q380" s="14"/>
      <c r="R380" s="15"/>
      <c r="S380" s="29"/>
      <c r="U380" s="14"/>
      <c r="V380" s="68"/>
      <c r="W380" s="68"/>
      <c r="X380" s="68"/>
    </row>
    <row r="381" spans="1:24" s="13" customFormat="1" x14ac:dyDescent="0.25">
      <c r="A381" s="14"/>
      <c r="B381" s="14"/>
      <c r="C381" s="25"/>
      <c r="D381" s="25"/>
      <c r="E381" s="14"/>
      <c r="F381" s="25"/>
      <c r="G381" s="22"/>
      <c r="H381" s="14"/>
      <c r="I381" s="14"/>
      <c r="J381" s="22"/>
      <c r="K381" s="14"/>
      <c r="L381" s="14"/>
      <c r="M381" s="22"/>
      <c r="N381" s="22"/>
      <c r="O381" s="325"/>
      <c r="P381" s="325"/>
      <c r="Q381" s="14"/>
      <c r="R381" s="15"/>
      <c r="S381" s="29"/>
      <c r="U381" s="14"/>
      <c r="V381" s="68"/>
      <c r="W381" s="68"/>
      <c r="X381" s="68"/>
    </row>
    <row r="382" spans="1:24" s="13" customFormat="1" x14ac:dyDescent="0.25">
      <c r="A382" s="14"/>
      <c r="B382" s="14"/>
      <c r="C382" s="25"/>
      <c r="D382" s="25"/>
      <c r="E382" s="14"/>
      <c r="F382" s="25"/>
      <c r="G382" s="22"/>
      <c r="H382" s="14"/>
      <c r="I382" s="14"/>
      <c r="J382" s="22"/>
      <c r="K382" s="14"/>
      <c r="L382" s="14"/>
      <c r="M382" s="22"/>
      <c r="N382" s="22"/>
      <c r="O382" s="325" t="s">
        <v>481</v>
      </c>
      <c r="P382" s="325"/>
      <c r="Q382" s="14"/>
      <c r="R382" s="15"/>
      <c r="S382" s="29"/>
      <c r="U382" s="14"/>
      <c r="V382" s="68"/>
      <c r="W382" s="68"/>
      <c r="X382" s="68"/>
    </row>
    <row r="383" spans="1:24" s="13" customFormat="1" x14ac:dyDescent="0.25">
      <c r="A383" s="14"/>
      <c r="B383" s="14"/>
      <c r="C383" s="25"/>
      <c r="D383" s="25"/>
      <c r="E383" s="14"/>
      <c r="F383" s="25"/>
      <c r="G383" s="22"/>
      <c r="H383" s="14"/>
      <c r="I383" s="14"/>
      <c r="J383" s="22"/>
      <c r="K383" s="14"/>
      <c r="L383" s="14"/>
      <c r="M383" s="22"/>
      <c r="N383" s="22"/>
      <c r="O383" s="325"/>
      <c r="P383" s="325"/>
      <c r="Q383" s="14"/>
      <c r="R383" s="15"/>
      <c r="S383" s="29"/>
      <c r="U383" s="14"/>
      <c r="V383" s="68"/>
      <c r="W383" s="68"/>
      <c r="X383" s="68"/>
    </row>
    <row r="384" spans="1:24" s="13" customFormat="1" x14ac:dyDescent="0.25">
      <c r="A384" s="14"/>
      <c r="B384" s="14"/>
      <c r="C384" s="25"/>
      <c r="D384" s="25"/>
      <c r="E384" s="14"/>
      <c r="F384" s="25"/>
      <c r="G384" s="22"/>
      <c r="H384" s="14"/>
      <c r="I384" s="14"/>
      <c r="J384" s="22"/>
      <c r="K384" s="14"/>
      <c r="L384" s="14"/>
      <c r="M384" s="22"/>
      <c r="N384" s="22"/>
      <c r="O384" s="325"/>
      <c r="P384" s="325"/>
      <c r="Q384" s="14"/>
      <c r="R384" s="15"/>
      <c r="S384" s="29"/>
      <c r="U384" s="14"/>
      <c r="V384" s="68"/>
      <c r="W384" s="68"/>
      <c r="X384" s="68"/>
    </row>
    <row r="385" spans="1:24" s="13" customFormat="1" x14ac:dyDescent="0.25">
      <c r="A385" s="14"/>
      <c r="B385" s="14"/>
      <c r="C385" s="25"/>
      <c r="D385" s="25"/>
      <c r="E385" s="14"/>
      <c r="F385" s="25"/>
      <c r="G385" s="22"/>
      <c r="H385" s="14"/>
      <c r="I385" s="14"/>
      <c r="J385" s="22"/>
      <c r="K385" s="14"/>
      <c r="L385" s="14"/>
      <c r="M385" s="22"/>
      <c r="N385" s="22"/>
      <c r="O385" s="325"/>
      <c r="P385" s="325"/>
      <c r="Q385" s="14"/>
      <c r="R385" s="15"/>
      <c r="S385" s="29"/>
      <c r="U385" s="14"/>
      <c r="V385" s="68"/>
      <c r="W385" s="68"/>
      <c r="X385" s="68"/>
    </row>
    <row r="386" spans="1:24" s="13" customFormat="1" x14ac:dyDescent="0.25">
      <c r="A386" s="14"/>
      <c r="B386" s="14"/>
      <c r="C386" s="25"/>
      <c r="D386" s="25"/>
      <c r="E386" s="14"/>
      <c r="F386" s="25"/>
      <c r="G386" s="22"/>
      <c r="H386" s="14"/>
      <c r="I386" s="14"/>
      <c r="J386" s="22"/>
      <c r="K386" s="14"/>
      <c r="L386" s="14"/>
      <c r="M386" s="22"/>
      <c r="N386" s="22"/>
      <c r="O386" s="325"/>
      <c r="P386" s="325"/>
      <c r="Q386" s="14"/>
      <c r="R386" s="15"/>
      <c r="S386" s="29"/>
      <c r="U386" s="14"/>
      <c r="V386" s="68"/>
      <c r="W386" s="68"/>
      <c r="X386" s="68"/>
    </row>
    <row r="387" spans="1:24" s="13" customFormat="1" x14ac:dyDescent="0.25">
      <c r="A387" s="14"/>
      <c r="B387" s="14"/>
      <c r="C387" s="25"/>
      <c r="D387" s="25"/>
      <c r="E387" s="14"/>
      <c r="F387" s="25"/>
      <c r="G387" s="22"/>
      <c r="H387" s="14"/>
      <c r="I387" s="14"/>
      <c r="J387" s="22"/>
      <c r="K387" s="14"/>
      <c r="L387" s="14"/>
      <c r="M387" s="22"/>
      <c r="N387" s="22"/>
      <c r="O387" s="325"/>
      <c r="P387" s="325"/>
      <c r="Q387" s="14"/>
      <c r="R387" s="15"/>
      <c r="S387" s="29"/>
      <c r="U387" s="14"/>
      <c r="V387" s="68"/>
      <c r="W387" s="68"/>
      <c r="X387" s="68"/>
    </row>
    <row r="388" spans="1:24" s="13" customFormat="1" x14ac:dyDescent="0.25">
      <c r="A388" s="14"/>
      <c r="B388" s="14"/>
      <c r="C388" s="25"/>
      <c r="D388" s="25"/>
      <c r="E388" s="14"/>
      <c r="F388" s="25"/>
      <c r="G388" s="22"/>
      <c r="H388" s="14"/>
      <c r="I388" s="14"/>
      <c r="J388" s="22"/>
      <c r="K388" s="14"/>
      <c r="L388" s="14"/>
      <c r="M388" s="22"/>
      <c r="N388" s="22"/>
      <c r="O388" s="325"/>
      <c r="P388" s="325"/>
      <c r="Q388" s="14"/>
      <c r="R388" s="15"/>
      <c r="S388" s="29"/>
      <c r="U388" s="14"/>
      <c r="V388" s="68"/>
      <c r="W388" s="68"/>
      <c r="X388" s="68"/>
    </row>
    <row r="389" spans="1:24" s="13" customFormat="1" x14ac:dyDescent="0.25">
      <c r="A389" s="14"/>
      <c r="B389" s="14"/>
      <c r="C389" s="25"/>
      <c r="D389" s="25"/>
      <c r="E389" s="14"/>
      <c r="F389" s="25"/>
      <c r="G389" s="22"/>
      <c r="H389" s="14"/>
      <c r="I389" s="14"/>
      <c r="J389" s="22"/>
      <c r="K389" s="14"/>
      <c r="L389" s="14"/>
      <c r="M389" s="22"/>
      <c r="N389" s="22"/>
      <c r="O389" s="325"/>
      <c r="P389" s="325"/>
      <c r="Q389" s="14"/>
      <c r="R389" s="15"/>
      <c r="S389" s="29"/>
      <c r="U389" s="14"/>
      <c r="V389" s="68"/>
      <c r="W389" s="68"/>
      <c r="X389" s="68"/>
    </row>
    <row r="390" spans="1:24" s="13" customFormat="1" x14ac:dyDescent="0.25">
      <c r="A390" s="14"/>
      <c r="B390" s="14"/>
      <c r="C390" s="25"/>
      <c r="D390" s="25"/>
      <c r="E390" s="14"/>
      <c r="F390" s="25"/>
      <c r="G390" s="22"/>
      <c r="H390" s="14"/>
      <c r="I390" s="14"/>
      <c r="J390" s="22"/>
      <c r="K390" s="14"/>
      <c r="L390" s="14"/>
      <c r="M390" s="22"/>
      <c r="N390" s="22"/>
      <c r="O390" s="325"/>
      <c r="P390" s="325"/>
      <c r="Q390" s="14"/>
      <c r="R390" s="15"/>
      <c r="S390" s="29"/>
      <c r="U390" s="14"/>
      <c r="V390" s="68"/>
      <c r="W390" s="68"/>
      <c r="X390" s="68"/>
    </row>
    <row r="391" spans="1:24" s="13" customFormat="1" x14ac:dyDescent="0.25">
      <c r="A391" s="14"/>
      <c r="B391" s="14"/>
      <c r="C391" s="25"/>
      <c r="D391" s="25"/>
      <c r="E391" s="14"/>
      <c r="F391" s="25"/>
      <c r="G391" s="22"/>
      <c r="H391" s="14"/>
      <c r="I391" s="14"/>
      <c r="J391" s="22"/>
      <c r="K391" s="14"/>
      <c r="L391" s="14"/>
      <c r="M391" s="22"/>
      <c r="N391" s="22"/>
      <c r="O391" s="325"/>
      <c r="P391" s="325"/>
      <c r="Q391" s="14"/>
      <c r="R391" s="15"/>
      <c r="S391" s="29"/>
      <c r="U391" s="14"/>
      <c r="V391" s="68"/>
      <c r="W391" s="68"/>
      <c r="X391" s="68"/>
    </row>
    <row r="392" spans="1:24" s="13" customFormat="1" x14ac:dyDescent="0.25">
      <c r="A392" s="14"/>
      <c r="B392" s="14"/>
      <c r="C392" s="25"/>
      <c r="D392" s="25"/>
      <c r="E392" s="14"/>
      <c r="F392" s="25"/>
      <c r="G392" s="22"/>
      <c r="H392" s="14"/>
      <c r="I392" s="14"/>
      <c r="J392" s="22"/>
      <c r="K392" s="14"/>
      <c r="L392" s="14"/>
      <c r="M392" s="22"/>
      <c r="N392" s="22"/>
      <c r="O392" s="325"/>
      <c r="P392" s="325"/>
      <c r="Q392" s="14"/>
      <c r="R392" s="15"/>
      <c r="S392" s="29"/>
      <c r="U392" s="14"/>
      <c r="V392" s="68"/>
      <c r="W392" s="68"/>
      <c r="X392" s="68"/>
    </row>
    <row r="393" spans="1:24" s="13" customFormat="1" x14ac:dyDescent="0.25">
      <c r="A393" s="14"/>
      <c r="B393" s="14"/>
      <c r="C393" s="25"/>
      <c r="D393" s="25"/>
      <c r="E393" s="14"/>
      <c r="F393" s="25"/>
      <c r="G393" s="22"/>
      <c r="H393" s="14"/>
      <c r="I393" s="14"/>
      <c r="J393" s="22"/>
      <c r="K393" s="14"/>
      <c r="L393" s="14"/>
      <c r="M393" s="22"/>
      <c r="N393" s="22"/>
      <c r="O393" s="325"/>
      <c r="P393" s="325"/>
      <c r="Q393" s="14"/>
      <c r="R393" s="15"/>
      <c r="S393" s="29"/>
      <c r="U393" s="14"/>
      <c r="V393" s="68"/>
      <c r="W393" s="68"/>
      <c r="X393" s="68"/>
    </row>
    <row r="394" spans="1:24" s="13" customFormat="1" x14ac:dyDescent="0.25">
      <c r="A394" s="14"/>
      <c r="B394" s="14"/>
      <c r="C394" s="25"/>
      <c r="D394" s="25"/>
      <c r="E394" s="14"/>
      <c r="F394" s="25"/>
      <c r="G394" s="22"/>
      <c r="H394" s="14"/>
      <c r="I394" s="14"/>
      <c r="J394" s="22"/>
      <c r="K394" s="14"/>
      <c r="L394" s="14"/>
      <c r="M394" s="22"/>
      <c r="N394" s="22"/>
      <c r="O394" s="325"/>
      <c r="P394" s="325"/>
      <c r="Q394" s="14"/>
      <c r="R394" s="15"/>
      <c r="S394" s="29"/>
      <c r="U394" s="14"/>
      <c r="V394" s="68"/>
      <c r="W394" s="68"/>
      <c r="X394" s="68"/>
    </row>
    <row r="395" spans="1:24" s="13" customFormat="1" x14ac:dyDescent="0.25">
      <c r="A395" s="14"/>
      <c r="B395" s="14"/>
      <c r="C395" s="25"/>
      <c r="D395" s="25"/>
      <c r="E395" s="14"/>
      <c r="F395" s="25"/>
      <c r="G395" s="22"/>
      <c r="H395" s="14"/>
      <c r="I395" s="14"/>
      <c r="J395" s="22"/>
      <c r="K395" s="14"/>
      <c r="L395" s="14"/>
      <c r="M395" s="22"/>
      <c r="N395" s="22"/>
      <c r="O395" s="325"/>
      <c r="P395" s="325"/>
      <c r="Q395" s="14"/>
      <c r="R395" s="15"/>
      <c r="S395" s="29"/>
      <c r="U395" s="14"/>
      <c r="V395" s="68"/>
      <c r="W395" s="68"/>
      <c r="X395" s="68"/>
    </row>
    <row r="396" spans="1:24" s="13" customFormat="1" x14ac:dyDescent="0.25">
      <c r="A396" s="14"/>
      <c r="B396" s="14"/>
      <c r="C396" s="25"/>
      <c r="D396" s="25"/>
      <c r="E396" s="14"/>
      <c r="F396" s="25"/>
      <c r="G396" s="22"/>
      <c r="H396" s="14"/>
      <c r="I396" s="14"/>
      <c r="J396" s="22"/>
      <c r="K396" s="14"/>
      <c r="L396" s="14"/>
      <c r="M396" s="22"/>
      <c r="N396" s="22"/>
      <c r="O396" s="325"/>
      <c r="P396" s="325"/>
      <c r="Q396" s="14"/>
      <c r="R396" s="15"/>
      <c r="S396" s="29"/>
      <c r="U396" s="14"/>
      <c r="V396" s="68"/>
      <c r="W396" s="68"/>
      <c r="X396" s="68"/>
    </row>
    <row r="397" spans="1:24" s="13" customFormat="1" x14ac:dyDescent="0.25">
      <c r="A397" s="14"/>
      <c r="B397" s="14"/>
      <c r="C397" s="25"/>
      <c r="D397" s="25"/>
      <c r="E397" s="14"/>
      <c r="F397" s="25"/>
      <c r="G397" s="22"/>
      <c r="H397" s="14"/>
      <c r="I397" s="14"/>
      <c r="J397" s="22"/>
      <c r="K397" s="14"/>
      <c r="L397" s="14"/>
      <c r="M397" s="22"/>
      <c r="N397" s="22"/>
      <c r="O397" s="325"/>
      <c r="P397" s="325"/>
      <c r="Q397" s="14"/>
      <c r="R397" s="15"/>
      <c r="S397" s="29"/>
      <c r="U397" s="14"/>
      <c r="V397" s="68"/>
      <c r="W397" s="68"/>
      <c r="X397" s="68"/>
    </row>
    <row r="398" spans="1:24" s="13" customFormat="1" x14ac:dyDescent="0.25">
      <c r="A398" s="14"/>
      <c r="B398" s="14"/>
      <c r="C398" s="25"/>
      <c r="D398" s="25"/>
      <c r="E398" s="14"/>
      <c r="F398" s="25"/>
      <c r="G398" s="22"/>
      <c r="H398" s="14"/>
      <c r="I398" s="14"/>
      <c r="J398" s="22"/>
      <c r="K398" s="14"/>
      <c r="L398" s="14"/>
      <c r="M398" s="22"/>
      <c r="N398" s="22"/>
      <c r="O398" s="325"/>
      <c r="P398" s="325"/>
      <c r="Q398" s="14"/>
      <c r="R398" s="15"/>
      <c r="S398" s="29"/>
      <c r="U398" s="14"/>
      <c r="V398" s="68"/>
      <c r="W398" s="68"/>
      <c r="X398" s="68"/>
    </row>
    <row r="399" spans="1:24" s="13" customFormat="1" x14ac:dyDescent="0.25">
      <c r="A399" s="14"/>
      <c r="B399" s="14"/>
      <c r="C399" s="25"/>
      <c r="D399" s="25"/>
      <c r="E399" s="14"/>
      <c r="F399" s="25"/>
      <c r="G399" s="22"/>
      <c r="H399" s="14"/>
      <c r="I399" s="14"/>
      <c r="J399" s="22"/>
      <c r="K399" s="14"/>
      <c r="L399" s="14"/>
      <c r="M399" s="22"/>
      <c r="N399" s="22"/>
      <c r="O399" s="325"/>
      <c r="P399" s="325"/>
      <c r="Q399" s="14"/>
      <c r="R399" s="15"/>
      <c r="S399" s="29"/>
      <c r="U399" s="14"/>
      <c r="V399" s="68"/>
      <c r="W399" s="68"/>
      <c r="X399" s="68"/>
    </row>
    <row r="400" spans="1:24" s="13" customFormat="1" x14ac:dyDescent="0.25">
      <c r="A400" s="14"/>
      <c r="B400" s="14"/>
      <c r="C400" s="25"/>
      <c r="D400" s="25"/>
      <c r="E400" s="14"/>
      <c r="F400" s="25"/>
      <c r="G400" s="22"/>
      <c r="H400" s="14"/>
      <c r="I400" s="14"/>
      <c r="J400" s="22"/>
      <c r="K400" s="14"/>
      <c r="L400" s="14"/>
      <c r="M400" s="22"/>
      <c r="N400" s="22"/>
      <c r="O400" s="325"/>
      <c r="P400" s="325"/>
      <c r="Q400" s="14"/>
      <c r="R400" s="15"/>
      <c r="S400" s="29"/>
      <c r="U400" s="14"/>
      <c r="V400" s="68"/>
      <c r="W400" s="68"/>
      <c r="X400" s="68"/>
    </row>
    <row r="401" spans="1:24" s="13" customFormat="1" x14ac:dyDescent="0.25">
      <c r="A401" s="14"/>
      <c r="B401" s="14"/>
      <c r="C401" s="25"/>
      <c r="D401" s="25"/>
      <c r="E401" s="14"/>
      <c r="F401" s="25"/>
      <c r="G401" s="22"/>
      <c r="H401" s="14"/>
      <c r="I401" s="14"/>
      <c r="J401" s="22"/>
      <c r="K401" s="14"/>
      <c r="L401" s="14"/>
      <c r="M401" s="22"/>
      <c r="N401" s="22"/>
      <c r="O401" s="325"/>
      <c r="P401" s="325"/>
      <c r="Q401" s="14"/>
      <c r="R401" s="15"/>
      <c r="S401" s="29"/>
      <c r="U401" s="14"/>
      <c r="V401" s="68"/>
      <c r="W401" s="68"/>
      <c r="X401" s="68"/>
    </row>
    <row r="402" spans="1:24" s="13" customFormat="1" x14ac:dyDescent="0.25">
      <c r="A402" s="14"/>
      <c r="B402" s="14"/>
      <c r="C402" s="25"/>
      <c r="D402" s="25"/>
      <c r="E402" s="14"/>
      <c r="F402" s="25"/>
      <c r="G402" s="22"/>
      <c r="H402" s="14"/>
      <c r="I402" s="14"/>
      <c r="J402" s="22"/>
      <c r="K402" s="14"/>
      <c r="L402" s="14"/>
      <c r="M402" s="22"/>
      <c r="N402" s="22"/>
      <c r="O402" s="325"/>
      <c r="P402" s="325"/>
      <c r="Q402" s="14"/>
      <c r="R402" s="15"/>
      <c r="S402" s="29"/>
      <c r="U402" s="14"/>
      <c r="V402" s="68"/>
      <c r="W402" s="68"/>
      <c r="X402" s="68"/>
    </row>
  </sheetData>
  <autoFilter ref="A1:S1"/>
  <mergeCells count="283">
    <mergeCell ref="Q264:Q271"/>
    <mergeCell ref="C244:C259"/>
    <mergeCell ref="D244:D259"/>
    <mergeCell ref="E244:E259"/>
    <mergeCell ref="F244:F259"/>
    <mergeCell ref="G244:G258"/>
    <mergeCell ref="H244:H246"/>
    <mergeCell ref="I244:I246"/>
    <mergeCell ref="J244:J258"/>
    <mergeCell ref="N244:N246"/>
    <mergeCell ref="H21:H23"/>
    <mergeCell ref="I21:I23"/>
    <mergeCell ref="N22:N24"/>
    <mergeCell ref="H35:H37"/>
    <mergeCell ref="I35:I37"/>
    <mergeCell ref="N35:N37"/>
    <mergeCell ref="I18:I20"/>
    <mergeCell ref="H18:H20"/>
    <mergeCell ref="C264:C271"/>
    <mergeCell ref="D264:D271"/>
    <mergeCell ref="E264:E271"/>
    <mergeCell ref="F264:F271"/>
    <mergeCell ref="G264:G271"/>
    <mergeCell ref="J84:J93"/>
    <mergeCell ref="J264:J271"/>
    <mergeCell ref="J202:J204"/>
    <mergeCell ref="I202:I204"/>
    <mergeCell ref="N213:N217"/>
    <mergeCell ref="H213:H217"/>
    <mergeCell ref="I213:I217"/>
    <mergeCell ref="H218:H222"/>
    <mergeCell ref="I218:I222"/>
    <mergeCell ref="F242:F243"/>
    <mergeCell ref="C242:C243"/>
    <mergeCell ref="D242:D243"/>
    <mergeCell ref="E242:E243"/>
    <mergeCell ref="G242:G243"/>
    <mergeCell ref="A199:A212"/>
    <mergeCell ref="F199:F212"/>
    <mergeCell ref="I199:I201"/>
    <mergeCell ref="J199:J201"/>
    <mergeCell ref="C230:C239"/>
    <mergeCell ref="D230:D239"/>
    <mergeCell ref="E230:E239"/>
    <mergeCell ref="F230:F239"/>
    <mergeCell ref="G230:G239"/>
    <mergeCell ref="J230:J240"/>
    <mergeCell ref="H232:H233"/>
    <mergeCell ref="I232:I233"/>
    <mergeCell ref="S199:S212"/>
    <mergeCell ref="T199:T212"/>
    <mergeCell ref="I206:I209"/>
    <mergeCell ref="S213:S227"/>
    <mergeCell ref="T213:T227"/>
    <mergeCell ref="A213:A227"/>
    <mergeCell ref="B213:B227"/>
    <mergeCell ref="C213:C227"/>
    <mergeCell ref="D213:D227"/>
    <mergeCell ref="E213:E227"/>
    <mergeCell ref="F213:F227"/>
    <mergeCell ref="G213:G227"/>
    <mergeCell ref="Q199:Q212"/>
    <mergeCell ref="J206:J209"/>
    <mergeCell ref="N199:N201"/>
    <mergeCell ref="N202:N204"/>
    <mergeCell ref="B199:B200"/>
    <mergeCell ref="J213:J227"/>
    <mergeCell ref="C199:C200"/>
    <mergeCell ref="E199:E200"/>
    <mergeCell ref="C202:C211"/>
    <mergeCell ref="N218:N222"/>
    <mergeCell ref="B42:B53"/>
    <mergeCell ref="D42:D53"/>
    <mergeCell ref="E42:E53"/>
    <mergeCell ref="B15:B27"/>
    <mergeCell ref="C15:C27"/>
    <mergeCell ref="D15:D27"/>
    <mergeCell ref="E15:E27"/>
    <mergeCell ref="F15:F27"/>
    <mergeCell ref="G15:G27"/>
    <mergeCell ref="C42:C53"/>
    <mergeCell ref="D54:D83"/>
    <mergeCell ref="E54:E83"/>
    <mergeCell ref="F54:F83"/>
    <mergeCell ref="G54:G83"/>
    <mergeCell ref="B54:B106"/>
    <mergeCell ref="S84:S94"/>
    <mergeCell ref="C95:C106"/>
    <mergeCell ref="D95:D106"/>
    <mergeCell ref="E95:E106"/>
    <mergeCell ref="F95:F106"/>
    <mergeCell ref="G95:G106"/>
    <mergeCell ref="H60:H62"/>
    <mergeCell ref="I60:I62"/>
    <mergeCell ref="N70:N73"/>
    <mergeCell ref="H69:H73"/>
    <mergeCell ref="I69:I73"/>
    <mergeCell ref="N101:N103"/>
    <mergeCell ref="H101:H103"/>
    <mergeCell ref="I101:I103"/>
    <mergeCell ref="C84:C94"/>
    <mergeCell ref="D84:D94"/>
    <mergeCell ref="E84:E94"/>
    <mergeCell ref="F84:F94"/>
    <mergeCell ref="G84:G94"/>
    <mergeCell ref="A148:A161"/>
    <mergeCell ref="D148:D161"/>
    <mergeCell ref="E148:E161"/>
    <mergeCell ref="F148:F161"/>
    <mergeCell ref="G148:G161"/>
    <mergeCell ref="C125:C139"/>
    <mergeCell ref="B125:B139"/>
    <mergeCell ref="A125:A139"/>
    <mergeCell ref="E125:E139"/>
    <mergeCell ref="F125:F139"/>
    <mergeCell ref="G125:G139"/>
    <mergeCell ref="D125:D139"/>
    <mergeCell ref="B148:B161"/>
    <mergeCell ref="C148:C161"/>
    <mergeCell ref="G140:G147"/>
    <mergeCell ref="A2:A14"/>
    <mergeCell ref="C2:C14"/>
    <mergeCell ref="D2:D14"/>
    <mergeCell ref="E2:E14"/>
    <mergeCell ref="F2:F14"/>
    <mergeCell ref="Q42:Q53"/>
    <mergeCell ref="S42:S53"/>
    <mergeCell ref="T42:T53"/>
    <mergeCell ref="T29:T41"/>
    <mergeCell ref="B2:B14"/>
    <mergeCell ref="G2:G14"/>
    <mergeCell ref="G29:G41"/>
    <mergeCell ref="H29:H31"/>
    <mergeCell ref="I29:I31"/>
    <mergeCell ref="J29:J41"/>
    <mergeCell ref="Q29:Q41"/>
    <mergeCell ref="S29:S41"/>
    <mergeCell ref="N42:N43"/>
    <mergeCell ref="B29:B41"/>
    <mergeCell ref="C29:C41"/>
    <mergeCell ref="S2:S14"/>
    <mergeCell ref="D29:D41"/>
    <mergeCell ref="F42:F53"/>
    <mergeCell ref="J15:J27"/>
    <mergeCell ref="H15:H17"/>
    <mergeCell ref="Q84:Q94"/>
    <mergeCell ref="H2:H4"/>
    <mergeCell ref="I2:I4"/>
    <mergeCell ref="J2:J14"/>
    <mergeCell ref="N2:N4"/>
    <mergeCell ref="Q2:Q14"/>
    <mergeCell ref="J54:J83"/>
    <mergeCell ref="E29:E41"/>
    <mergeCell ref="F29:F41"/>
    <mergeCell ref="J42:J53"/>
    <mergeCell ref="Q54:Q83"/>
    <mergeCell ref="G42:G53"/>
    <mergeCell ref="H57:H58"/>
    <mergeCell ref="I57:I58"/>
    <mergeCell ref="N5:N7"/>
    <mergeCell ref="I42:I45"/>
    <mergeCell ref="H42:H45"/>
    <mergeCell ref="N60:N63"/>
    <mergeCell ref="N44:N45"/>
    <mergeCell ref="N46:N52"/>
    <mergeCell ref="H8:H10"/>
    <mergeCell ref="I8:I10"/>
    <mergeCell ref="N8:N9"/>
    <mergeCell ref="H112:H116"/>
    <mergeCell ref="H5:H7"/>
    <mergeCell ref="I5:I7"/>
    <mergeCell ref="C54:C83"/>
    <mergeCell ref="N57:N58"/>
    <mergeCell ref="N29:N31"/>
    <mergeCell ref="N15:N17"/>
    <mergeCell ref="N112:N116"/>
    <mergeCell ref="H130:H132"/>
    <mergeCell ref="I130:I132"/>
    <mergeCell ref="N130:N132"/>
    <mergeCell ref="H32:H34"/>
    <mergeCell ref="I32:I34"/>
    <mergeCell ref="N32:N34"/>
    <mergeCell ref="H125:H126"/>
    <mergeCell ref="I125:I126"/>
    <mergeCell ref="N64:N66"/>
    <mergeCell ref="I15:I17"/>
    <mergeCell ref="H63:H65"/>
    <mergeCell ref="I63:I65"/>
    <mergeCell ref="N18:N21"/>
    <mergeCell ref="H66:H68"/>
    <mergeCell ref="I66:I68"/>
    <mergeCell ref="N67:N69"/>
    <mergeCell ref="I154:I157"/>
    <mergeCell ref="U2:U14"/>
    <mergeCell ref="T2:T14"/>
    <mergeCell ref="T84:T94"/>
    <mergeCell ref="J95:J106"/>
    <mergeCell ref="Q95:Q106"/>
    <mergeCell ref="S95:S106"/>
    <mergeCell ref="T95:T106"/>
    <mergeCell ref="Q107:Q123"/>
    <mergeCell ref="T107:T123"/>
    <mergeCell ref="U15:U27"/>
    <mergeCell ref="T15:T27"/>
    <mergeCell ref="S15:S27"/>
    <mergeCell ref="S54:S83"/>
    <mergeCell ref="T54:T83"/>
    <mergeCell ref="S107:S123"/>
    <mergeCell ref="Q15:Q27"/>
    <mergeCell ref="T148:T161"/>
    <mergeCell ref="N125:N126"/>
    <mergeCell ref="N152:N154"/>
    <mergeCell ref="N107:N111"/>
    <mergeCell ref="T193:T196"/>
    <mergeCell ref="H162:H163"/>
    <mergeCell ref="I162:I163"/>
    <mergeCell ref="N162:N163"/>
    <mergeCell ref="H183:H184"/>
    <mergeCell ref="I183:I184"/>
    <mergeCell ref="J193:J196"/>
    <mergeCell ref="S183:S192"/>
    <mergeCell ref="T183:T192"/>
    <mergeCell ref="J162:J182"/>
    <mergeCell ref="T162:T182"/>
    <mergeCell ref="H164:H167"/>
    <mergeCell ref="N164:N167"/>
    <mergeCell ref="I164:I167"/>
    <mergeCell ref="H168:H172"/>
    <mergeCell ref="I168:I172"/>
    <mergeCell ref="N168:N172"/>
    <mergeCell ref="Q193:Q196"/>
    <mergeCell ref="Q162:Q182"/>
    <mergeCell ref="S162:S182"/>
    <mergeCell ref="S193:S196"/>
    <mergeCell ref="J183:J192"/>
    <mergeCell ref="S148:S161"/>
    <mergeCell ref="J148:J160"/>
    <mergeCell ref="Q148:Q161"/>
    <mergeCell ref="E183:E192"/>
    <mergeCell ref="F183:F192"/>
    <mergeCell ref="G183:G192"/>
    <mergeCell ref="E107:E123"/>
    <mergeCell ref="F107:F123"/>
    <mergeCell ref="N127:N129"/>
    <mergeCell ref="J140:J147"/>
    <mergeCell ref="N148:N151"/>
    <mergeCell ref="G107:G123"/>
    <mergeCell ref="I148:I150"/>
    <mergeCell ref="H127:H129"/>
    <mergeCell ref="I127:I129"/>
    <mergeCell ref="H148:H150"/>
    <mergeCell ref="H107:H111"/>
    <mergeCell ref="I107:I111"/>
    <mergeCell ref="J125:J139"/>
    <mergeCell ref="H151:H153"/>
    <mergeCell ref="I151:I153"/>
    <mergeCell ref="J107:J123"/>
    <mergeCell ref="N155:N157"/>
    <mergeCell ref="H154:H157"/>
    <mergeCell ref="C107:C123"/>
    <mergeCell ref="D107:D123"/>
    <mergeCell ref="B107:B123"/>
    <mergeCell ref="I112:I116"/>
    <mergeCell ref="B193:B196"/>
    <mergeCell ref="C193:C196"/>
    <mergeCell ref="D193:D196"/>
    <mergeCell ref="E193:E196"/>
    <mergeCell ref="F193:F196"/>
    <mergeCell ref="G193:G196"/>
    <mergeCell ref="B183:B192"/>
    <mergeCell ref="C183:C192"/>
    <mergeCell ref="D183:D192"/>
    <mergeCell ref="B162:B182"/>
    <mergeCell ref="C162:C182"/>
    <mergeCell ref="D162:D182"/>
    <mergeCell ref="G162:G182"/>
    <mergeCell ref="D140:D147"/>
    <mergeCell ref="E140:E147"/>
    <mergeCell ref="F140:F147"/>
    <mergeCell ref="E162:E182"/>
    <mergeCell ref="F162:F182"/>
    <mergeCell ref="B140:B147"/>
    <mergeCell ref="C140:C14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="85" zoomScaleNormal="85" workbookViewId="0">
      <pane ySplit="2" topLeftCell="A36" activePane="bottomLeft" state="frozen"/>
      <selection activeCell="D1" sqref="D1"/>
      <selection pane="bottomLeft" activeCell="J40" sqref="J40"/>
    </sheetView>
  </sheetViews>
  <sheetFormatPr defaultRowHeight="18" x14ac:dyDescent="0.25"/>
  <cols>
    <col min="1" max="1" width="6.140625" style="5" customWidth="1"/>
    <col min="2" max="2" width="24.85546875" style="5" customWidth="1"/>
    <col min="3" max="3" width="17.7109375" style="5" customWidth="1"/>
    <col min="4" max="4" width="19.5703125" style="5" customWidth="1"/>
    <col min="5" max="5" width="14" style="5" customWidth="1"/>
    <col min="6" max="6" width="13.85546875" style="5" customWidth="1"/>
    <col min="7" max="7" width="16.42578125" style="5" customWidth="1"/>
    <col min="8" max="8" width="13.140625" style="5" customWidth="1"/>
    <col min="9" max="9" width="20.85546875" style="5" customWidth="1"/>
    <col min="10" max="10" width="12.28515625" style="5" customWidth="1"/>
    <col min="11" max="11" width="17.140625" style="1" customWidth="1"/>
    <col min="12" max="12" width="13.42578125" style="1" customWidth="1"/>
    <col min="13" max="16384" width="9.140625" style="2"/>
  </cols>
  <sheetData>
    <row r="1" spans="1:12" ht="22.5" customHeight="1" thickBot="1" x14ac:dyDescent="0.3">
      <c r="A1" s="524" t="s">
        <v>32</v>
      </c>
      <c r="B1" s="524"/>
      <c r="C1" s="524"/>
      <c r="D1" s="524"/>
      <c r="E1" s="524"/>
      <c r="F1" s="524"/>
      <c r="G1" s="524"/>
      <c r="H1" s="524"/>
      <c r="I1" s="524"/>
      <c r="J1" s="524"/>
    </row>
    <row r="2" spans="1:12" s="9" customFormat="1" ht="90.75" thickBot="1" x14ac:dyDescent="0.3">
      <c r="A2" s="41" t="s">
        <v>0</v>
      </c>
      <c r="B2" s="42" t="s">
        <v>2</v>
      </c>
      <c r="C2" s="42" t="s">
        <v>3</v>
      </c>
      <c r="D2" s="42" t="s">
        <v>203</v>
      </c>
      <c r="E2" s="42" t="s">
        <v>4</v>
      </c>
      <c r="F2" s="42" t="s">
        <v>5</v>
      </c>
      <c r="G2" s="42" t="s">
        <v>9</v>
      </c>
      <c r="H2" s="42" t="s">
        <v>14</v>
      </c>
      <c r="I2" s="42" t="s">
        <v>17</v>
      </c>
      <c r="J2" s="42" t="s">
        <v>13</v>
      </c>
      <c r="K2" s="43" t="s">
        <v>33</v>
      </c>
      <c r="L2" s="44" t="s">
        <v>12</v>
      </c>
    </row>
    <row r="3" spans="1:12" ht="30" customHeight="1" x14ac:dyDescent="0.25">
      <c r="A3" s="39">
        <v>1</v>
      </c>
      <c r="B3" s="404" t="s">
        <v>19</v>
      </c>
      <c r="C3" s="405" t="s">
        <v>18</v>
      </c>
      <c r="D3" s="405">
        <v>211350928</v>
      </c>
      <c r="E3" s="520" t="s">
        <v>122</v>
      </c>
      <c r="F3" s="521">
        <v>19200</v>
      </c>
      <c r="G3" s="91">
        <v>41674</v>
      </c>
      <c r="H3" s="39">
        <v>40</v>
      </c>
      <c r="I3" s="521">
        <f>F3-H16</f>
        <v>18880</v>
      </c>
      <c r="J3" s="521">
        <v>79713000</v>
      </c>
      <c r="K3" s="40"/>
      <c r="L3" s="519">
        <v>42004</v>
      </c>
    </row>
    <row r="4" spans="1:12" x14ac:dyDescent="0.25">
      <c r="A4" s="39"/>
      <c r="B4" s="380"/>
      <c r="C4" s="383"/>
      <c r="D4" s="383"/>
      <c r="E4" s="517"/>
      <c r="F4" s="522"/>
      <c r="G4" s="91">
        <v>41703</v>
      </c>
      <c r="H4" s="39">
        <v>40</v>
      </c>
      <c r="I4" s="522"/>
      <c r="J4" s="522"/>
      <c r="K4" s="40"/>
      <c r="L4" s="420"/>
    </row>
    <row r="5" spans="1:12" x14ac:dyDescent="0.25">
      <c r="A5" s="39"/>
      <c r="B5" s="380"/>
      <c r="C5" s="383"/>
      <c r="D5" s="383"/>
      <c r="E5" s="517"/>
      <c r="F5" s="522"/>
      <c r="G5" s="91">
        <v>41733</v>
      </c>
      <c r="H5" s="39">
        <v>40</v>
      </c>
      <c r="I5" s="522"/>
      <c r="J5" s="522"/>
      <c r="K5" s="40"/>
      <c r="L5" s="420"/>
    </row>
    <row r="6" spans="1:12" x14ac:dyDescent="0.25">
      <c r="A6" s="39"/>
      <c r="B6" s="380"/>
      <c r="C6" s="383"/>
      <c r="D6" s="383"/>
      <c r="E6" s="517"/>
      <c r="F6" s="522"/>
      <c r="G6" s="91">
        <v>41764</v>
      </c>
      <c r="H6" s="39">
        <v>40</v>
      </c>
      <c r="I6" s="522"/>
      <c r="J6" s="522"/>
      <c r="K6" s="40"/>
      <c r="L6" s="420"/>
    </row>
    <row r="7" spans="1:12" x14ac:dyDescent="0.25">
      <c r="A7" s="39"/>
      <c r="B7" s="380"/>
      <c r="C7" s="383"/>
      <c r="D7" s="383"/>
      <c r="E7" s="517"/>
      <c r="F7" s="522"/>
      <c r="G7" s="91" t="s">
        <v>332</v>
      </c>
      <c r="H7" s="39">
        <v>40</v>
      </c>
      <c r="I7" s="522"/>
      <c r="J7" s="522"/>
      <c r="K7" s="40"/>
      <c r="L7" s="420"/>
    </row>
    <row r="8" spans="1:12" x14ac:dyDescent="0.25">
      <c r="A8" s="39"/>
      <c r="B8" s="380"/>
      <c r="C8" s="383"/>
      <c r="D8" s="383"/>
      <c r="E8" s="517"/>
      <c r="F8" s="522"/>
      <c r="G8" s="91" t="s">
        <v>395</v>
      </c>
      <c r="H8" s="39">
        <v>40</v>
      </c>
      <c r="I8" s="522"/>
      <c r="J8" s="522"/>
      <c r="K8" s="40"/>
      <c r="L8" s="420"/>
    </row>
    <row r="9" spans="1:12" x14ac:dyDescent="0.25">
      <c r="A9" s="39"/>
      <c r="B9" s="380"/>
      <c r="C9" s="383"/>
      <c r="D9" s="383"/>
      <c r="E9" s="517"/>
      <c r="F9" s="522"/>
      <c r="G9" s="91" t="s">
        <v>592</v>
      </c>
      <c r="H9" s="39">
        <v>40</v>
      </c>
      <c r="I9" s="522"/>
      <c r="J9" s="522"/>
      <c r="K9" s="40"/>
      <c r="L9" s="420"/>
    </row>
    <row r="10" spans="1:12" x14ac:dyDescent="0.25">
      <c r="A10" s="39"/>
      <c r="B10" s="380"/>
      <c r="C10" s="383"/>
      <c r="D10" s="383"/>
      <c r="E10" s="517"/>
      <c r="F10" s="522"/>
      <c r="G10" s="91" t="s">
        <v>546</v>
      </c>
      <c r="H10" s="39">
        <v>40</v>
      </c>
      <c r="I10" s="522"/>
      <c r="J10" s="522"/>
      <c r="K10" s="40"/>
      <c r="L10" s="420"/>
    </row>
    <row r="11" spans="1:12" x14ac:dyDescent="0.25">
      <c r="A11" s="39"/>
      <c r="B11" s="380"/>
      <c r="C11" s="383"/>
      <c r="D11" s="383"/>
      <c r="E11" s="517"/>
      <c r="F11" s="522"/>
      <c r="G11" s="91"/>
      <c r="H11" s="39"/>
      <c r="I11" s="522"/>
      <c r="J11" s="522"/>
      <c r="K11" s="40"/>
      <c r="L11" s="420"/>
    </row>
    <row r="12" spans="1:12" x14ac:dyDescent="0.25">
      <c r="A12" s="39"/>
      <c r="B12" s="380"/>
      <c r="C12" s="383"/>
      <c r="D12" s="383"/>
      <c r="E12" s="517"/>
      <c r="F12" s="522"/>
      <c r="G12" s="91"/>
      <c r="H12" s="39"/>
      <c r="I12" s="522"/>
      <c r="J12" s="522"/>
      <c r="K12" s="40"/>
      <c r="L12" s="420"/>
    </row>
    <row r="13" spans="1:12" x14ac:dyDescent="0.25">
      <c r="A13" s="39"/>
      <c r="B13" s="380"/>
      <c r="C13" s="383"/>
      <c r="D13" s="383"/>
      <c r="E13" s="517"/>
      <c r="F13" s="522"/>
      <c r="G13" s="91"/>
      <c r="H13" s="39"/>
      <c r="I13" s="522"/>
      <c r="J13" s="522"/>
      <c r="K13" s="40"/>
      <c r="L13" s="420"/>
    </row>
    <row r="14" spans="1:12" x14ac:dyDescent="0.25">
      <c r="A14" s="39"/>
      <c r="B14" s="380"/>
      <c r="C14" s="383"/>
      <c r="D14" s="383"/>
      <c r="E14" s="517"/>
      <c r="F14" s="522"/>
      <c r="G14" s="91"/>
      <c r="H14" s="39"/>
      <c r="I14" s="522"/>
      <c r="J14" s="522"/>
      <c r="K14" s="40"/>
      <c r="L14" s="420"/>
    </row>
    <row r="15" spans="1:12" x14ac:dyDescent="0.25">
      <c r="A15" s="39"/>
      <c r="B15" s="380"/>
      <c r="C15" s="383"/>
      <c r="D15" s="383"/>
      <c r="E15" s="517"/>
      <c r="F15" s="522"/>
      <c r="G15" s="91"/>
      <c r="H15" s="39"/>
      <c r="I15" s="523"/>
      <c r="J15" s="522"/>
      <c r="K15" s="40"/>
      <c r="L15" s="420"/>
    </row>
    <row r="16" spans="1:12" x14ac:dyDescent="0.25">
      <c r="A16" s="39"/>
      <c r="B16" s="381"/>
      <c r="C16" s="384"/>
      <c r="D16" s="384"/>
      <c r="E16" s="518"/>
      <c r="F16" s="523"/>
      <c r="G16" s="92"/>
      <c r="H16" s="93">
        <f>SUM(H3:H15)</f>
        <v>320</v>
      </c>
      <c r="I16" s="39"/>
      <c r="J16" s="523"/>
      <c r="K16" s="40"/>
      <c r="L16" s="421"/>
    </row>
    <row r="17" spans="1:12" s="13" customFormat="1" ht="18" customHeight="1" x14ac:dyDescent="0.25">
      <c r="A17" s="382">
        <v>1</v>
      </c>
      <c r="B17" s="406" t="s">
        <v>99</v>
      </c>
      <c r="C17" s="406" t="s">
        <v>19</v>
      </c>
      <c r="D17" s="406">
        <v>211350928</v>
      </c>
      <c r="E17" s="382" t="s">
        <v>18</v>
      </c>
      <c r="F17" s="516" t="s">
        <v>20</v>
      </c>
      <c r="G17" s="391">
        <v>19200</v>
      </c>
      <c r="H17" s="327"/>
      <c r="I17" s="53"/>
      <c r="J17" s="391">
        <f>G17-I17-I20-I23-I24-I25</f>
        <v>19200</v>
      </c>
      <c r="K17" s="11"/>
      <c r="L17" s="10"/>
    </row>
    <row r="18" spans="1:12" s="13" customFormat="1" ht="18" customHeight="1" x14ac:dyDescent="0.25">
      <c r="A18" s="383"/>
      <c r="B18" s="407"/>
      <c r="C18" s="407"/>
      <c r="D18" s="407"/>
      <c r="E18" s="383"/>
      <c r="F18" s="517"/>
      <c r="G18" s="392"/>
      <c r="H18" s="112"/>
      <c r="I18" s="35"/>
      <c r="J18" s="392"/>
      <c r="K18" s="11"/>
      <c r="L18" s="10"/>
    </row>
    <row r="19" spans="1:12" s="13" customFormat="1" ht="18" customHeight="1" x14ac:dyDescent="0.25">
      <c r="A19" s="383"/>
      <c r="B19" s="407"/>
      <c r="C19" s="407"/>
      <c r="D19" s="407"/>
      <c r="E19" s="383"/>
      <c r="F19" s="517"/>
      <c r="G19" s="392"/>
      <c r="H19" s="112"/>
      <c r="I19" s="35"/>
      <c r="J19" s="392"/>
      <c r="K19" s="11"/>
      <c r="L19" s="10"/>
    </row>
    <row r="20" spans="1:12" s="13" customFormat="1" ht="18" customHeight="1" x14ac:dyDescent="0.25">
      <c r="A20" s="383"/>
      <c r="B20" s="407"/>
      <c r="C20" s="407"/>
      <c r="D20" s="407"/>
      <c r="E20" s="383"/>
      <c r="F20" s="517"/>
      <c r="G20" s="392"/>
      <c r="H20" s="112"/>
      <c r="I20" s="35"/>
      <c r="J20" s="392"/>
      <c r="K20" s="11"/>
      <c r="L20" s="10"/>
    </row>
    <row r="21" spans="1:12" s="13" customFormat="1" ht="18" customHeight="1" x14ac:dyDescent="0.25">
      <c r="A21" s="383"/>
      <c r="B21" s="407"/>
      <c r="C21" s="407"/>
      <c r="D21" s="407"/>
      <c r="E21" s="383"/>
      <c r="F21" s="517"/>
      <c r="G21" s="392"/>
      <c r="H21" s="112"/>
      <c r="I21" s="35"/>
      <c r="J21" s="392"/>
      <c r="K21" s="11"/>
      <c r="L21" s="10"/>
    </row>
    <row r="22" spans="1:12" s="13" customFormat="1" ht="18" customHeight="1" x14ac:dyDescent="0.25">
      <c r="A22" s="383"/>
      <c r="B22" s="407"/>
      <c r="C22" s="407"/>
      <c r="D22" s="407"/>
      <c r="E22" s="383"/>
      <c r="F22" s="517"/>
      <c r="G22" s="392"/>
      <c r="H22" s="112"/>
      <c r="I22" s="35"/>
      <c r="J22" s="392"/>
      <c r="K22" s="11"/>
      <c r="L22" s="10"/>
    </row>
    <row r="23" spans="1:12" s="13" customFormat="1" ht="18" customHeight="1" x14ac:dyDescent="0.25">
      <c r="A23" s="383"/>
      <c r="B23" s="407"/>
      <c r="C23" s="407"/>
      <c r="D23" s="407"/>
      <c r="E23" s="383"/>
      <c r="F23" s="517"/>
      <c r="G23" s="392"/>
      <c r="H23" s="10"/>
      <c r="I23" s="10"/>
      <c r="J23" s="392"/>
      <c r="K23" s="11"/>
      <c r="L23" s="10"/>
    </row>
    <row r="24" spans="1:12" s="13" customFormat="1" ht="18" customHeight="1" x14ac:dyDescent="0.25">
      <c r="A24" s="383"/>
      <c r="B24" s="407"/>
      <c r="C24" s="407"/>
      <c r="D24" s="407"/>
      <c r="E24" s="383"/>
      <c r="F24" s="517"/>
      <c r="G24" s="392"/>
      <c r="H24" s="10"/>
      <c r="I24" s="10"/>
      <c r="J24" s="392"/>
      <c r="K24" s="11"/>
      <c r="L24" s="10"/>
    </row>
    <row r="25" spans="1:12" s="13" customFormat="1" ht="18" customHeight="1" x14ac:dyDescent="0.25">
      <c r="A25" s="383"/>
      <c r="B25" s="407"/>
      <c r="C25" s="407"/>
      <c r="D25" s="407"/>
      <c r="E25" s="383"/>
      <c r="F25" s="517"/>
      <c r="G25" s="392"/>
      <c r="H25" s="10"/>
      <c r="I25" s="10"/>
      <c r="J25" s="392"/>
      <c r="K25" s="11"/>
      <c r="L25" s="10"/>
    </row>
    <row r="26" spans="1:12" s="13" customFormat="1" ht="18" customHeight="1" x14ac:dyDescent="0.25">
      <c r="A26" s="383"/>
      <c r="B26" s="407"/>
      <c r="C26" s="407"/>
      <c r="D26" s="407"/>
      <c r="E26" s="383"/>
      <c r="F26" s="517"/>
      <c r="G26" s="392"/>
      <c r="H26" s="10"/>
      <c r="I26" s="10"/>
      <c r="J26" s="392"/>
      <c r="K26" s="11"/>
      <c r="L26" s="10"/>
    </row>
    <row r="27" spans="1:12" s="13" customFormat="1" ht="18" customHeight="1" x14ac:dyDescent="0.25">
      <c r="A27" s="383"/>
      <c r="B27" s="407"/>
      <c r="C27" s="407"/>
      <c r="D27" s="407"/>
      <c r="E27" s="383"/>
      <c r="F27" s="517"/>
      <c r="G27" s="392"/>
      <c r="H27" s="10"/>
      <c r="I27" s="10"/>
      <c r="J27" s="392"/>
      <c r="K27" s="11"/>
      <c r="L27" s="10"/>
    </row>
    <row r="28" spans="1:12" s="13" customFormat="1" ht="18" customHeight="1" x14ac:dyDescent="0.25">
      <c r="A28" s="383"/>
      <c r="B28" s="407"/>
      <c r="C28" s="407"/>
      <c r="D28" s="407"/>
      <c r="E28" s="383"/>
      <c r="F28" s="517"/>
      <c r="G28" s="392"/>
      <c r="H28" s="10"/>
      <c r="I28" s="10"/>
      <c r="J28" s="392"/>
      <c r="K28" s="11"/>
      <c r="L28" s="10"/>
    </row>
    <row r="29" spans="1:12" s="13" customFormat="1" ht="18" customHeight="1" x14ac:dyDescent="0.25">
      <c r="A29" s="384"/>
      <c r="B29" s="408"/>
      <c r="C29" s="408"/>
      <c r="D29" s="408"/>
      <c r="E29" s="384"/>
      <c r="F29" s="518"/>
      <c r="G29" s="393"/>
      <c r="H29" s="10"/>
      <c r="I29" s="10"/>
      <c r="J29" s="393"/>
      <c r="K29" s="11"/>
      <c r="L29" s="10"/>
    </row>
    <row r="30" spans="1:12" ht="90" customHeight="1" x14ac:dyDescent="0.25">
      <c r="A30" s="4"/>
      <c r="B30" s="532" t="s">
        <v>124</v>
      </c>
      <c r="C30" s="532" t="s">
        <v>125</v>
      </c>
      <c r="D30" s="532">
        <v>205296650</v>
      </c>
      <c r="E30" s="516" t="s">
        <v>123</v>
      </c>
      <c r="F30" s="535">
        <v>13975</v>
      </c>
      <c r="G30" s="54">
        <v>41708</v>
      </c>
      <c r="H30" s="4">
        <v>882.14</v>
      </c>
      <c r="I30" s="525">
        <f>F30-H30-H31-H32-H33-H34-H35-H36-H37-H38-H39</f>
        <v>3992.8600000000006</v>
      </c>
      <c r="J30" s="525">
        <v>7524000</v>
      </c>
      <c r="K30" s="526"/>
      <c r="L30" s="529">
        <v>42004</v>
      </c>
    </row>
    <row r="31" spans="1:12" x14ac:dyDescent="0.25">
      <c r="A31" s="4"/>
      <c r="B31" s="533"/>
      <c r="C31" s="533"/>
      <c r="D31" s="533"/>
      <c r="E31" s="517"/>
      <c r="F31" s="536"/>
      <c r="G31" s="54">
        <v>41730</v>
      </c>
      <c r="H31" s="4">
        <v>1300</v>
      </c>
      <c r="I31" s="522"/>
      <c r="J31" s="522"/>
      <c r="K31" s="527"/>
      <c r="L31" s="530"/>
    </row>
    <row r="32" spans="1:12" x14ac:dyDescent="0.25">
      <c r="A32" s="4"/>
      <c r="B32" s="533"/>
      <c r="C32" s="533"/>
      <c r="D32" s="533"/>
      <c r="E32" s="517"/>
      <c r="F32" s="536"/>
      <c r="G32" s="54">
        <v>41765</v>
      </c>
      <c r="H32" s="4">
        <v>1300</v>
      </c>
      <c r="I32" s="522"/>
      <c r="J32" s="522"/>
      <c r="K32" s="527"/>
      <c r="L32" s="530"/>
    </row>
    <row r="33" spans="1:12" x14ac:dyDescent="0.25">
      <c r="A33" s="4"/>
      <c r="B33" s="533"/>
      <c r="C33" s="533"/>
      <c r="D33" s="533"/>
      <c r="E33" s="517"/>
      <c r="F33" s="536"/>
      <c r="G33" s="4" t="s">
        <v>331</v>
      </c>
      <c r="H33" s="4">
        <v>1300</v>
      </c>
      <c r="I33" s="522"/>
      <c r="J33" s="522"/>
      <c r="K33" s="527"/>
      <c r="L33" s="530"/>
    </row>
    <row r="34" spans="1:12" x14ac:dyDescent="0.25">
      <c r="A34" s="4"/>
      <c r="B34" s="533"/>
      <c r="C34" s="533"/>
      <c r="D34" s="533"/>
      <c r="E34" s="517"/>
      <c r="F34" s="536"/>
      <c r="G34" s="4" t="s">
        <v>389</v>
      </c>
      <c r="H34" s="4">
        <v>1300</v>
      </c>
      <c r="I34" s="522"/>
      <c r="J34" s="522"/>
      <c r="K34" s="527"/>
      <c r="L34" s="530"/>
    </row>
    <row r="35" spans="1:12" x14ac:dyDescent="0.25">
      <c r="A35" s="4"/>
      <c r="B35" s="533"/>
      <c r="C35" s="533"/>
      <c r="D35" s="533"/>
      <c r="E35" s="517"/>
      <c r="F35" s="536"/>
      <c r="G35" s="4" t="s">
        <v>603</v>
      </c>
      <c r="H35" s="4">
        <v>1300</v>
      </c>
      <c r="I35" s="522"/>
      <c r="J35" s="522"/>
      <c r="K35" s="527"/>
      <c r="L35" s="530"/>
    </row>
    <row r="36" spans="1:12" x14ac:dyDescent="0.25">
      <c r="A36" s="4"/>
      <c r="B36" s="533"/>
      <c r="C36" s="533"/>
      <c r="D36" s="533"/>
      <c r="E36" s="517"/>
      <c r="F36" s="536"/>
      <c r="G36" s="4" t="s">
        <v>604</v>
      </c>
      <c r="H36" s="4">
        <v>1300</v>
      </c>
      <c r="I36" s="522"/>
      <c r="J36" s="522"/>
      <c r="K36" s="527"/>
      <c r="L36" s="530"/>
    </row>
    <row r="37" spans="1:12" x14ac:dyDescent="0.25">
      <c r="A37" s="4"/>
      <c r="B37" s="533"/>
      <c r="C37" s="533"/>
      <c r="D37" s="533"/>
      <c r="E37" s="517"/>
      <c r="F37" s="536"/>
      <c r="G37" s="4" t="s">
        <v>561</v>
      </c>
      <c r="H37" s="4">
        <v>1300</v>
      </c>
      <c r="I37" s="522"/>
      <c r="J37" s="522"/>
      <c r="K37" s="527"/>
      <c r="L37" s="530"/>
    </row>
    <row r="38" spans="1:12" x14ac:dyDescent="0.25">
      <c r="A38" s="4"/>
      <c r="B38" s="533"/>
      <c r="C38" s="533"/>
      <c r="D38" s="533"/>
      <c r="E38" s="517"/>
      <c r="F38" s="536"/>
      <c r="G38" s="4"/>
      <c r="H38" s="4"/>
      <c r="I38" s="522"/>
      <c r="J38" s="522"/>
      <c r="K38" s="527"/>
      <c r="L38" s="530"/>
    </row>
    <row r="39" spans="1:12" x14ac:dyDescent="0.25">
      <c r="A39" s="4"/>
      <c r="B39" s="534"/>
      <c r="C39" s="534"/>
      <c r="D39" s="534"/>
      <c r="E39" s="518"/>
      <c r="F39" s="537"/>
      <c r="G39" s="4"/>
      <c r="H39" s="4"/>
      <c r="I39" s="523"/>
      <c r="J39" s="523"/>
      <c r="K39" s="528"/>
      <c r="L39" s="531"/>
    </row>
    <row r="40" spans="1:12" ht="72" x14ac:dyDescent="0.25">
      <c r="A40" s="143"/>
      <c r="B40" s="143" t="s">
        <v>201</v>
      </c>
      <c r="C40" s="144" t="s">
        <v>202</v>
      </c>
      <c r="D40" s="145" t="s">
        <v>204</v>
      </c>
      <c r="E40" s="146" t="s">
        <v>213</v>
      </c>
      <c r="F40" s="143">
        <v>625</v>
      </c>
      <c r="G40" s="147">
        <v>41726</v>
      </c>
      <c r="H40" s="143">
        <v>625</v>
      </c>
      <c r="I40" s="143">
        <f>F40-H40</f>
        <v>0</v>
      </c>
      <c r="J40" s="143">
        <v>39294100</v>
      </c>
      <c r="K40" s="148" t="s">
        <v>127</v>
      </c>
      <c r="L40" s="150">
        <v>41729</v>
      </c>
    </row>
    <row r="41" spans="1:12" ht="36" x14ac:dyDescent="0.25">
      <c r="A41" s="83"/>
      <c r="B41" s="83" t="s">
        <v>211</v>
      </c>
      <c r="C41" s="83" t="s">
        <v>212</v>
      </c>
      <c r="D41" s="83">
        <v>1027033500</v>
      </c>
      <c r="E41" s="177" t="s">
        <v>214</v>
      </c>
      <c r="F41" s="83">
        <v>60</v>
      </c>
      <c r="G41" s="86">
        <v>41743</v>
      </c>
      <c r="H41" s="83">
        <v>60</v>
      </c>
      <c r="I41" s="83">
        <f>F41-H41</f>
        <v>0</v>
      </c>
      <c r="J41" s="83">
        <v>44423100</v>
      </c>
      <c r="K41" s="178" t="s">
        <v>127</v>
      </c>
      <c r="L41" s="86">
        <v>41912</v>
      </c>
    </row>
    <row r="42" spans="1:12" ht="36" x14ac:dyDescent="0.25">
      <c r="A42" s="83"/>
      <c r="B42" s="83" t="s">
        <v>289</v>
      </c>
      <c r="C42" s="255" t="s">
        <v>290</v>
      </c>
      <c r="D42" s="83">
        <v>400005702</v>
      </c>
      <c r="E42" s="257" t="s">
        <v>300</v>
      </c>
      <c r="F42" s="83">
        <v>594</v>
      </c>
      <c r="G42" s="86">
        <v>41780</v>
      </c>
      <c r="H42" s="83">
        <v>594</v>
      </c>
      <c r="I42" s="83">
        <f>F42-H42</f>
        <v>0</v>
      </c>
      <c r="J42" s="83">
        <v>50413200</v>
      </c>
      <c r="K42" s="178" t="s">
        <v>127</v>
      </c>
      <c r="L42" s="253">
        <v>42004</v>
      </c>
    </row>
    <row r="43" spans="1:12" ht="54" x14ac:dyDescent="0.25">
      <c r="A43" s="83"/>
      <c r="B43" s="83" t="s">
        <v>301</v>
      </c>
      <c r="C43" s="255" t="s">
        <v>302</v>
      </c>
      <c r="D43" s="83">
        <v>204892964</v>
      </c>
      <c r="E43" s="256" t="s">
        <v>304</v>
      </c>
      <c r="F43" s="83">
        <v>3131.96</v>
      </c>
      <c r="G43" s="83" t="s">
        <v>328</v>
      </c>
      <c r="H43" s="83">
        <v>3131.96</v>
      </c>
      <c r="I43" s="83">
        <f t="shared" ref="I43:I44" si="0">F43-H43</f>
        <v>0</v>
      </c>
      <c r="J43" s="83">
        <v>140000018</v>
      </c>
      <c r="K43" s="178" t="s">
        <v>303</v>
      </c>
      <c r="L43" s="253">
        <v>42004</v>
      </c>
    </row>
    <row r="44" spans="1:12" s="70" customFormat="1" ht="36" x14ac:dyDescent="0.25">
      <c r="A44" s="71"/>
      <c r="B44" s="71" t="s">
        <v>306</v>
      </c>
      <c r="C44" s="339" t="s">
        <v>307</v>
      </c>
      <c r="D44" s="71">
        <v>205043237</v>
      </c>
      <c r="E44" s="340" t="s">
        <v>305</v>
      </c>
      <c r="F44" s="71">
        <v>98109.7</v>
      </c>
      <c r="G44" s="71" t="s">
        <v>328</v>
      </c>
      <c r="H44" s="71"/>
      <c r="I44" s="71">
        <f t="shared" si="0"/>
        <v>98109.7</v>
      </c>
      <c r="J44" s="71">
        <v>140000021</v>
      </c>
      <c r="K44" s="341" t="s">
        <v>303</v>
      </c>
      <c r="L44" s="342">
        <v>42004</v>
      </c>
    </row>
    <row r="45" spans="1:12" ht="36.75" thickBot="1" x14ac:dyDescent="0.3">
      <c r="A45" s="83"/>
      <c r="B45" s="171" t="s">
        <v>343</v>
      </c>
      <c r="C45" s="171">
        <v>211368508</v>
      </c>
      <c r="D45" s="171" t="s">
        <v>344</v>
      </c>
      <c r="E45" s="226" t="s">
        <v>345</v>
      </c>
      <c r="F45" s="172" t="s">
        <v>347</v>
      </c>
      <c r="G45" s="83" t="s">
        <v>395</v>
      </c>
      <c r="H45" s="83">
        <v>8202</v>
      </c>
      <c r="I45" s="83"/>
      <c r="J45" s="83">
        <v>35100000</v>
      </c>
      <c r="K45" s="178" t="s">
        <v>348</v>
      </c>
      <c r="L45" s="253" t="s">
        <v>349</v>
      </c>
    </row>
    <row r="46" spans="1:12" ht="30" x14ac:dyDescent="0.25">
      <c r="A46" s="83"/>
      <c r="B46" s="171" t="s">
        <v>351</v>
      </c>
      <c r="C46" s="171">
        <v>204964039</v>
      </c>
      <c r="D46" s="173" t="s">
        <v>352</v>
      </c>
      <c r="E46" s="84" t="s">
        <v>353</v>
      </c>
      <c r="F46" s="172" t="s">
        <v>356</v>
      </c>
      <c r="G46" s="83" t="s">
        <v>403</v>
      </c>
      <c r="H46" s="83">
        <v>1770</v>
      </c>
      <c r="I46" s="83">
        <v>0</v>
      </c>
      <c r="J46" s="176">
        <v>39100000</v>
      </c>
      <c r="K46" s="283" t="s">
        <v>355</v>
      </c>
      <c r="L46" s="253" t="s">
        <v>349</v>
      </c>
    </row>
    <row r="47" spans="1:12" ht="36" x14ac:dyDescent="0.25">
      <c r="A47" s="83"/>
      <c r="B47" s="83" t="s">
        <v>370</v>
      </c>
      <c r="C47" s="83">
        <v>203834075</v>
      </c>
      <c r="D47" s="83" t="s">
        <v>371</v>
      </c>
      <c r="E47" s="287" t="s">
        <v>369</v>
      </c>
      <c r="F47" s="83">
        <v>68.319999999999993</v>
      </c>
      <c r="G47" s="83" t="s">
        <v>395</v>
      </c>
      <c r="H47" s="83">
        <v>68.319999999999993</v>
      </c>
      <c r="I47" s="83">
        <v>0</v>
      </c>
      <c r="J47" s="83">
        <v>33600000</v>
      </c>
      <c r="K47" s="178" t="s">
        <v>372</v>
      </c>
      <c r="L47" s="253" t="s">
        <v>312</v>
      </c>
    </row>
    <row r="48" spans="1:12" ht="36" x14ac:dyDescent="0.25">
      <c r="A48" s="83"/>
      <c r="B48" s="83" t="s">
        <v>370</v>
      </c>
      <c r="C48" s="83">
        <v>203834076</v>
      </c>
      <c r="D48" s="255" t="s">
        <v>373</v>
      </c>
      <c r="E48" s="287" t="s">
        <v>375</v>
      </c>
      <c r="F48" s="83">
        <v>28.75</v>
      </c>
      <c r="G48" s="83" t="s">
        <v>395</v>
      </c>
      <c r="H48" s="83">
        <v>28.75</v>
      </c>
      <c r="I48" s="83"/>
      <c r="J48" s="83">
        <v>38423100</v>
      </c>
      <c r="K48" s="178" t="s">
        <v>372</v>
      </c>
      <c r="L48" s="253" t="s">
        <v>312</v>
      </c>
    </row>
    <row r="49" spans="1:12" ht="36" x14ac:dyDescent="0.25">
      <c r="A49" s="4"/>
      <c r="B49" s="4" t="s">
        <v>542</v>
      </c>
      <c r="C49" s="4">
        <v>2048292964</v>
      </c>
      <c r="D49" s="4" t="s">
        <v>543</v>
      </c>
      <c r="E49" s="340" t="s">
        <v>541</v>
      </c>
      <c r="F49" s="4">
        <v>100490</v>
      </c>
      <c r="G49" s="4"/>
      <c r="H49" s="4"/>
      <c r="I49" s="4"/>
      <c r="J49" s="4"/>
      <c r="K49" s="148" t="s">
        <v>127</v>
      </c>
      <c r="L49" s="218" t="s">
        <v>312</v>
      </c>
    </row>
    <row r="50" spans="1:12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18"/>
      <c r="L50" s="218"/>
    </row>
    <row r="51" spans="1:1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18"/>
      <c r="L51" s="18"/>
    </row>
    <row r="52" spans="1:12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18"/>
      <c r="L52" s="18"/>
    </row>
    <row r="53" spans="1:12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18"/>
      <c r="L53" s="18"/>
    </row>
    <row r="54" spans="1:12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18"/>
      <c r="L54" s="18"/>
    </row>
    <row r="55" spans="1:12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18"/>
      <c r="L55" s="18"/>
    </row>
    <row r="56" spans="1:12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18"/>
      <c r="L56" s="18"/>
    </row>
    <row r="57" spans="1:12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18"/>
      <c r="L57" s="18"/>
    </row>
    <row r="58" spans="1:12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18"/>
      <c r="L58" s="18"/>
    </row>
    <row r="59" spans="1:12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18"/>
      <c r="L59" s="18"/>
    </row>
    <row r="60" spans="1:12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18"/>
      <c r="L60" s="18"/>
    </row>
    <row r="61" spans="1:12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18"/>
      <c r="L61" s="18"/>
    </row>
  </sheetData>
  <mergeCells count="26">
    <mergeCell ref="I30:I39"/>
    <mergeCell ref="J30:J39"/>
    <mergeCell ref="K30:K39"/>
    <mergeCell ref="L30:L39"/>
    <mergeCell ref="B30:B39"/>
    <mergeCell ref="C30:C39"/>
    <mergeCell ref="D30:D39"/>
    <mergeCell ref="E30:E39"/>
    <mergeCell ref="F30:F39"/>
    <mergeCell ref="L3:L16"/>
    <mergeCell ref="E3:E16"/>
    <mergeCell ref="F3:F16"/>
    <mergeCell ref="A1:J1"/>
    <mergeCell ref="B3:B16"/>
    <mergeCell ref="C3:C16"/>
    <mergeCell ref="D3:D16"/>
    <mergeCell ref="I3:I15"/>
    <mergeCell ref="J3:J16"/>
    <mergeCell ref="F17:F29"/>
    <mergeCell ref="G17:G29"/>
    <mergeCell ref="J17:J29"/>
    <mergeCell ref="A17:A29"/>
    <mergeCell ref="B17:B29"/>
    <mergeCell ref="C17:C29"/>
    <mergeCell ref="D17:D29"/>
    <mergeCell ref="E17:E2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zoomScale="85" zoomScaleNormal="85" workbookViewId="0">
      <pane ySplit="2" topLeftCell="A115" activePane="bottomLeft" state="frozen"/>
      <selection activeCell="D1" sqref="D1"/>
      <selection pane="bottomLeft" activeCell="G128" sqref="G128"/>
    </sheetView>
  </sheetViews>
  <sheetFormatPr defaultRowHeight="18" x14ac:dyDescent="0.25"/>
  <cols>
    <col min="1" max="1" width="8.140625" style="5" customWidth="1"/>
    <col min="2" max="2" width="34.140625" style="5" customWidth="1"/>
    <col min="3" max="3" width="23.5703125" style="5" customWidth="1"/>
    <col min="4" max="4" width="30" style="5" customWidth="1"/>
    <col min="5" max="5" width="14" style="5" customWidth="1"/>
    <col min="6" max="6" width="17.5703125" style="32" customWidth="1"/>
    <col min="7" max="7" width="15.85546875" style="5" customWidth="1"/>
    <col min="8" max="8" width="16.85546875" style="5" customWidth="1"/>
    <col min="9" max="9" width="19.42578125" style="5" customWidth="1"/>
    <col min="10" max="10" width="19.140625" style="1" customWidth="1"/>
    <col min="11" max="11" width="12.28515625" style="5" customWidth="1"/>
    <col min="12" max="12" width="17" style="2" customWidth="1"/>
    <col min="13" max="13" width="18.28515625" style="2" customWidth="1"/>
    <col min="14" max="16384" width="9.140625" style="2"/>
  </cols>
  <sheetData>
    <row r="1" spans="1:16" ht="22.5" customHeight="1" x14ac:dyDescent="0.25">
      <c r="A1" s="33" t="s">
        <v>31</v>
      </c>
      <c r="B1" s="33"/>
      <c r="C1" s="33"/>
      <c r="D1" s="33"/>
      <c r="E1" s="33"/>
      <c r="F1" s="33"/>
      <c r="G1" s="33"/>
      <c r="H1" s="33"/>
      <c r="I1" s="33"/>
      <c r="K1" s="33"/>
    </row>
    <row r="2" spans="1:16" s="9" customFormat="1" ht="90" x14ac:dyDescent="0.25">
      <c r="A2" s="3" t="s">
        <v>0</v>
      </c>
      <c r="B2" s="19" t="s">
        <v>2</v>
      </c>
      <c r="C2" s="19" t="s">
        <v>68</v>
      </c>
      <c r="D2" s="19" t="s">
        <v>3</v>
      </c>
      <c r="E2" s="19" t="s">
        <v>4</v>
      </c>
      <c r="F2" s="31" t="s">
        <v>5</v>
      </c>
      <c r="G2" s="19" t="s">
        <v>9</v>
      </c>
      <c r="H2" s="19" t="s">
        <v>14</v>
      </c>
      <c r="I2" s="19" t="s">
        <v>17</v>
      </c>
      <c r="J2" s="7" t="s">
        <v>12</v>
      </c>
      <c r="K2" s="19" t="s">
        <v>13</v>
      </c>
      <c r="L2" s="36" t="s">
        <v>73</v>
      </c>
    </row>
    <row r="3" spans="1:16" ht="30" x14ac:dyDescent="0.25">
      <c r="A3" s="4">
        <v>1</v>
      </c>
      <c r="B3" s="24" t="s">
        <v>24</v>
      </c>
      <c r="C3" s="24">
        <v>211380833</v>
      </c>
      <c r="D3" s="24" t="s">
        <v>116</v>
      </c>
      <c r="E3" s="24" t="s">
        <v>29</v>
      </c>
      <c r="F3" s="20">
        <v>300</v>
      </c>
      <c r="G3" s="54">
        <v>41683</v>
      </c>
      <c r="H3" s="4">
        <v>49.21</v>
      </c>
      <c r="I3" s="45">
        <f>F3-H3</f>
        <v>250.79</v>
      </c>
      <c r="J3" s="11">
        <v>41670</v>
      </c>
      <c r="K3" s="37">
        <v>64211200</v>
      </c>
      <c r="L3" s="90" t="s">
        <v>127</v>
      </c>
    </row>
    <row r="4" spans="1:16" x14ac:dyDescent="0.25">
      <c r="A4" s="4"/>
      <c r="B4" s="24"/>
      <c r="C4" s="24"/>
      <c r="D4" s="24"/>
      <c r="E4" s="24"/>
      <c r="F4" s="20"/>
      <c r="G4" s="54"/>
      <c r="H4" s="4"/>
      <c r="I4" s="45"/>
      <c r="J4" s="11"/>
      <c r="K4" s="37"/>
      <c r="L4" s="35"/>
    </row>
    <row r="5" spans="1:16" ht="45" customHeight="1" x14ac:dyDescent="0.25">
      <c r="A5" s="4">
        <v>2</v>
      </c>
      <c r="B5" s="379" t="s">
        <v>24</v>
      </c>
      <c r="C5" s="379">
        <v>211380833</v>
      </c>
      <c r="D5" s="379">
        <v>0</v>
      </c>
      <c r="E5" s="379" t="s">
        <v>30</v>
      </c>
      <c r="F5" s="391">
        <v>2500</v>
      </c>
      <c r="G5" s="54">
        <v>41683</v>
      </c>
      <c r="H5" s="4">
        <v>208.33</v>
      </c>
      <c r="I5" s="538">
        <f>F5-H22</f>
        <v>833.36000000000013</v>
      </c>
      <c r="J5" s="419">
        <v>42004</v>
      </c>
      <c r="K5" s="400">
        <v>48200000</v>
      </c>
      <c r="L5" s="382" t="s">
        <v>127</v>
      </c>
    </row>
    <row r="6" spans="1:16" x14ac:dyDescent="0.25">
      <c r="A6" s="4"/>
      <c r="B6" s="380"/>
      <c r="C6" s="380"/>
      <c r="D6" s="380"/>
      <c r="E6" s="380"/>
      <c r="F6" s="392"/>
      <c r="G6" s="54">
        <v>41709</v>
      </c>
      <c r="H6" s="4">
        <v>208.33</v>
      </c>
      <c r="I6" s="548"/>
      <c r="J6" s="420"/>
      <c r="K6" s="401"/>
      <c r="L6" s="383"/>
    </row>
    <row r="7" spans="1:16" x14ac:dyDescent="0.25">
      <c r="A7" s="4"/>
      <c r="B7" s="380"/>
      <c r="C7" s="380"/>
      <c r="D7" s="380"/>
      <c r="E7" s="380"/>
      <c r="F7" s="392"/>
      <c r="G7" s="54">
        <v>41733</v>
      </c>
      <c r="H7" s="4">
        <v>208.33</v>
      </c>
      <c r="I7" s="548"/>
      <c r="J7" s="420"/>
      <c r="K7" s="401"/>
      <c r="L7" s="383"/>
    </row>
    <row r="8" spans="1:16" x14ac:dyDescent="0.25">
      <c r="A8" s="4">
        <v>7</v>
      </c>
      <c r="B8" s="380"/>
      <c r="C8" s="380"/>
      <c r="D8" s="380"/>
      <c r="E8" s="380"/>
      <c r="F8" s="392"/>
      <c r="G8" s="329" t="s">
        <v>340</v>
      </c>
      <c r="H8" s="4">
        <v>208.33</v>
      </c>
      <c r="I8" s="548"/>
      <c r="J8" s="420"/>
      <c r="K8" s="401"/>
      <c r="L8" s="383"/>
    </row>
    <row r="9" spans="1:16" x14ac:dyDescent="0.25">
      <c r="A9" s="4"/>
      <c r="B9" s="380"/>
      <c r="C9" s="380"/>
      <c r="D9" s="380"/>
      <c r="E9" s="380"/>
      <c r="F9" s="392"/>
      <c r="G9" s="5" t="s">
        <v>329</v>
      </c>
      <c r="H9" s="4">
        <v>208.33</v>
      </c>
      <c r="I9" s="548"/>
      <c r="J9" s="420"/>
      <c r="K9" s="401"/>
      <c r="L9" s="383"/>
    </row>
    <row r="10" spans="1:16" x14ac:dyDescent="0.25">
      <c r="A10" s="4"/>
      <c r="B10" s="380"/>
      <c r="C10" s="380"/>
      <c r="D10" s="380"/>
      <c r="E10" s="380"/>
      <c r="F10" s="392"/>
      <c r="G10" s="54" t="s">
        <v>423</v>
      </c>
      <c r="H10" s="4">
        <v>208.33</v>
      </c>
      <c r="I10" s="548"/>
      <c r="J10" s="420"/>
      <c r="K10" s="401"/>
      <c r="L10" s="383"/>
    </row>
    <row r="11" spans="1:16" x14ac:dyDescent="0.25">
      <c r="A11" s="4"/>
      <c r="B11" s="380"/>
      <c r="C11" s="380"/>
      <c r="D11" s="380"/>
      <c r="E11" s="380"/>
      <c r="F11" s="392"/>
      <c r="G11" s="4" t="s">
        <v>496</v>
      </c>
      <c r="H11" s="4">
        <v>208.33</v>
      </c>
      <c r="I11" s="548"/>
      <c r="J11" s="420"/>
      <c r="K11" s="401"/>
      <c r="L11" s="383"/>
    </row>
    <row r="12" spans="1:16" x14ac:dyDescent="0.25">
      <c r="A12" s="4"/>
      <c r="B12" s="380"/>
      <c r="C12" s="380"/>
      <c r="D12" s="380"/>
      <c r="E12" s="380"/>
      <c r="F12" s="392"/>
      <c r="G12" s="4" t="s">
        <v>525</v>
      </c>
      <c r="H12" s="4">
        <v>208.33</v>
      </c>
      <c r="I12" s="548"/>
      <c r="J12" s="420"/>
      <c r="K12" s="401"/>
      <c r="L12" s="383"/>
      <c r="P12" s="2">
        <f>I5/208.33</f>
        <v>4.0001920030720495</v>
      </c>
    </row>
    <row r="13" spans="1:16" x14ac:dyDescent="0.25">
      <c r="A13" s="4"/>
      <c r="B13" s="380"/>
      <c r="C13" s="380"/>
      <c r="D13" s="380"/>
      <c r="E13" s="380"/>
      <c r="F13" s="392"/>
      <c r="G13" s="4"/>
      <c r="H13" s="4"/>
      <c r="I13" s="548"/>
      <c r="J13" s="420"/>
      <c r="K13" s="401"/>
      <c r="L13" s="383"/>
    </row>
    <row r="14" spans="1:16" x14ac:dyDescent="0.25">
      <c r="A14" s="4"/>
      <c r="B14" s="380"/>
      <c r="C14" s="380"/>
      <c r="D14" s="380"/>
      <c r="E14" s="380"/>
      <c r="F14" s="392"/>
      <c r="G14" s="4"/>
      <c r="H14" s="4"/>
      <c r="I14" s="548"/>
      <c r="J14" s="420"/>
      <c r="K14" s="401"/>
      <c r="L14" s="383"/>
    </row>
    <row r="15" spans="1:16" x14ac:dyDescent="0.25">
      <c r="A15" s="4"/>
      <c r="B15" s="380"/>
      <c r="C15" s="380"/>
      <c r="D15" s="380"/>
      <c r="E15" s="380"/>
      <c r="F15" s="392"/>
      <c r="G15" s="4"/>
      <c r="H15" s="4"/>
      <c r="I15" s="548"/>
      <c r="J15" s="420"/>
      <c r="K15" s="401"/>
      <c r="L15" s="383"/>
    </row>
    <row r="16" spans="1:16" x14ac:dyDescent="0.25">
      <c r="A16" s="4"/>
      <c r="B16" s="380"/>
      <c r="C16" s="380"/>
      <c r="D16" s="380"/>
      <c r="E16" s="380"/>
      <c r="F16" s="392"/>
      <c r="G16" s="4"/>
      <c r="H16" s="4"/>
      <c r="I16" s="548"/>
      <c r="J16" s="420"/>
      <c r="K16" s="401"/>
      <c r="L16" s="383"/>
    </row>
    <row r="17" spans="1:12" x14ac:dyDescent="0.25">
      <c r="A17" s="4"/>
      <c r="B17" s="380"/>
      <c r="C17" s="380"/>
      <c r="D17" s="380"/>
      <c r="E17" s="380"/>
      <c r="F17" s="392"/>
      <c r="G17" s="4"/>
      <c r="H17" s="4"/>
      <c r="I17" s="548"/>
      <c r="J17" s="420"/>
      <c r="K17" s="401"/>
      <c r="L17" s="383"/>
    </row>
    <row r="18" spans="1:12" x14ac:dyDescent="0.25">
      <c r="A18" s="4"/>
      <c r="B18" s="380"/>
      <c r="C18" s="380"/>
      <c r="D18" s="380"/>
      <c r="E18" s="380"/>
      <c r="F18" s="392"/>
      <c r="G18" s="4"/>
      <c r="H18" s="4"/>
      <c r="I18" s="548"/>
      <c r="J18" s="420"/>
      <c r="K18" s="401"/>
      <c r="L18" s="383"/>
    </row>
    <row r="19" spans="1:12" x14ac:dyDescent="0.25">
      <c r="A19" s="4"/>
      <c r="B19" s="380"/>
      <c r="C19" s="380"/>
      <c r="D19" s="380"/>
      <c r="E19" s="380"/>
      <c r="F19" s="583"/>
      <c r="G19" s="4"/>
      <c r="H19" s="4"/>
      <c r="I19" s="584"/>
      <c r="J19" s="420"/>
      <c r="K19" s="401"/>
      <c r="L19" s="383"/>
    </row>
    <row r="20" spans="1:12" x14ac:dyDescent="0.25">
      <c r="A20" s="4"/>
      <c r="B20" s="380"/>
      <c r="C20" s="380"/>
      <c r="D20" s="380"/>
      <c r="E20" s="380"/>
      <c r="F20" s="583"/>
      <c r="G20" s="4"/>
      <c r="H20" s="4"/>
      <c r="I20" s="584"/>
      <c r="J20" s="420"/>
      <c r="K20" s="401"/>
      <c r="L20" s="383"/>
    </row>
    <row r="21" spans="1:12" ht="18.75" thickBot="1" x14ac:dyDescent="0.3">
      <c r="A21" s="4"/>
      <c r="B21" s="380"/>
      <c r="C21" s="381"/>
      <c r="D21" s="380"/>
      <c r="E21" s="380"/>
      <c r="F21" s="583"/>
      <c r="G21" s="106"/>
      <c r="H21" s="106"/>
      <c r="I21" s="584"/>
      <c r="J21" s="420"/>
      <c r="K21" s="401"/>
      <c r="L21" s="383"/>
    </row>
    <row r="22" spans="1:12" ht="18.75" thickBot="1" x14ac:dyDescent="0.3">
      <c r="A22" s="4"/>
      <c r="B22" s="381"/>
      <c r="C22" s="24"/>
      <c r="D22" s="381"/>
      <c r="E22" s="381"/>
      <c r="F22" s="455"/>
      <c r="G22" s="107"/>
      <c r="H22" s="96">
        <f>SUM(H5:H21)</f>
        <v>1666.6399999999999</v>
      </c>
      <c r="I22" s="577"/>
      <c r="J22" s="421"/>
      <c r="K22" s="402"/>
      <c r="L22" s="384"/>
    </row>
    <row r="23" spans="1:12" ht="45" customHeight="1" x14ac:dyDescent="0.25">
      <c r="A23" s="590">
        <v>3</v>
      </c>
      <c r="B23" s="593" t="s">
        <v>35</v>
      </c>
      <c r="C23" s="593">
        <v>205300048</v>
      </c>
      <c r="D23" s="593" t="s">
        <v>36</v>
      </c>
      <c r="E23" s="593" t="s">
        <v>536</v>
      </c>
      <c r="F23" s="133">
        <v>1500</v>
      </c>
      <c r="G23" s="337" t="s">
        <v>525</v>
      </c>
      <c r="H23" s="337">
        <v>1405</v>
      </c>
      <c r="I23" s="554">
        <f>F23+F24-H23-H24-H25</f>
        <v>4.5</v>
      </c>
      <c r="J23" s="557" t="s">
        <v>537</v>
      </c>
      <c r="K23" s="560">
        <v>92512000</v>
      </c>
      <c r="L23" s="563" t="s">
        <v>127</v>
      </c>
    </row>
    <row r="24" spans="1:12" ht="45" customHeight="1" x14ac:dyDescent="0.25">
      <c r="A24" s="591"/>
      <c r="B24" s="594"/>
      <c r="C24" s="594"/>
      <c r="D24" s="594"/>
      <c r="E24" s="594"/>
      <c r="F24" s="133">
        <v>150</v>
      </c>
      <c r="G24" s="337" t="s">
        <v>526</v>
      </c>
      <c r="H24" s="337">
        <v>127.5</v>
      </c>
      <c r="I24" s="555"/>
      <c r="J24" s="558"/>
      <c r="K24" s="561"/>
      <c r="L24" s="564"/>
    </row>
    <row r="25" spans="1:12" ht="64.5" customHeight="1" x14ac:dyDescent="0.25">
      <c r="A25" s="592"/>
      <c r="B25" s="595"/>
      <c r="C25" s="595"/>
      <c r="D25" s="595"/>
      <c r="E25" s="595"/>
      <c r="F25" s="133">
        <f>SUM(F23:F24)</f>
        <v>1650</v>
      </c>
      <c r="G25" s="337" t="s">
        <v>527</v>
      </c>
      <c r="H25" s="337">
        <v>113</v>
      </c>
      <c r="I25" s="556"/>
      <c r="J25" s="559"/>
      <c r="K25" s="562"/>
      <c r="L25" s="565"/>
    </row>
    <row r="26" spans="1:12" ht="30" x14ac:dyDescent="0.25">
      <c r="A26" s="83">
        <v>4</v>
      </c>
      <c r="B26" s="84" t="s">
        <v>37</v>
      </c>
      <c r="C26" s="84">
        <v>2060033754</v>
      </c>
      <c r="D26" s="84" t="s">
        <v>38</v>
      </c>
      <c r="E26" s="84" t="s">
        <v>39</v>
      </c>
      <c r="F26" s="85">
        <v>1668.38</v>
      </c>
      <c r="G26" s="86">
        <v>41656</v>
      </c>
      <c r="H26" s="83">
        <v>1668.38</v>
      </c>
      <c r="I26" s="87">
        <f t="shared" ref="I26:I29" si="0">F26-H26</f>
        <v>0</v>
      </c>
      <c r="J26" s="88">
        <v>41670</v>
      </c>
      <c r="K26" s="89">
        <v>48443000</v>
      </c>
      <c r="L26" s="90" t="s">
        <v>127</v>
      </c>
    </row>
    <row r="27" spans="1:12" ht="42" customHeight="1" x14ac:dyDescent="0.25">
      <c r="A27" s="143">
        <v>5</v>
      </c>
      <c r="B27" s="442" t="s">
        <v>24</v>
      </c>
      <c r="C27" s="442">
        <v>211380833</v>
      </c>
      <c r="D27" s="59" t="s">
        <v>40</v>
      </c>
      <c r="E27" s="144" t="s">
        <v>41</v>
      </c>
      <c r="F27" s="438">
        <f>1140-900</f>
        <v>240</v>
      </c>
      <c r="G27" s="147">
        <v>41733</v>
      </c>
      <c r="H27" s="143">
        <v>240</v>
      </c>
      <c r="I27" s="566">
        <f>F27-H27-H28</f>
        <v>0</v>
      </c>
      <c r="J27" s="447">
        <v>42004</v>
      </c>
      <c r="K27" s="585">
        <v>72417000</v>
      </c>
      <c r="L27" s="440" t="s">
        <v>127</v>
      </c>
    </row>
    <row r="28" spans="1:12" ht="42" customHeight="1" x14ac:dyDescent="0.25">
      <c r="A28" s="143"/>
      <c r="B28" s="443"/>
      <c r="C28" s="443"/>
      <c r="D28" s="59" t="s">
        <v>206</v>
      </c>
      <c r="E28" s="151">
        <v>41722</v>
      </c>
      <c r="F28" s="439"/>
      <c r="G28" s="143"/>
      <c r="H28" s="143"/>
      <c r="I28" s="568"/>
      <c r="J28" s="448"/>
      <c r="K28" s="587"/>
      <c r="L28" s="441"/>
    </row>
    <row r="29" spans="1:12" ht="30" x14ac:dyDescent="0.25">
      <c r="A29" s="83">
        <v>6</v>
      </c>
      <c r="B29" s="84" t="s">
        <v>42</v>
      </c>
      <c r="C29" s="84">
        <v>203862622</v>
      </c>
      <c r="D29" s="84" t="s">
        <v>43</v>
      </c>
      <c r="E29" s="84" t="s">
        <v>44</v>
      </c>
      <c r="F29" s="85">
        <v>576</v>
      </c>
      <c r="G29" s="86">
        <v>41655</v>
      </c>
      <c r="H29" s="83">
        <v>576</v>
      </c>
      <c r="I29" s="87">
        <f t="shared" si="0"/>
        <v>0</v>
      </c>
      <c r="J29" s="88">
        <v>42019</v>
      </c>
      <c r="K29" s="89">
        <v>72222300</v>
      </c>
      <c r="L29" s="90" t="s">
        <v>127</v>
      </c>
    </row>
    <row r="30" spans="1:12" ht="18" customHeight="1" x14ac:dyDescent="0.25">
      <c r="A30" s="4">
        <v>7</v>
      </c>
      <c r="B30" s="379" t="s">
        <v>58</v>
      </c>
      <c r="C30" s="379">
        <v>204564113</v>
      </c>
      <c r="D30" s="379" t="s">
        <v>59</v>
      </c>
      <c r="E30" s="379" t="s">
        <v>60</v>
      </c>
      <c r="F30" s="391">
        <v>1798</v>
      </c>
      <c r="G30" s="54">
        <v>41673</v>
      </c>
      <c r="H30" s="265">
        <v>223.36</v>
      </c>
      <c r="I30" s="538">
        <f>F30-H43</f>
        <v>215.6400000000001</v>
      </c>
      <c r="J30" s="419">
        <v>42004</v>
      </c>
      <c r="K30" s="525">
        <v>41110000</v>
      </c>
      <c r="L30" s="382" t="s">
        <v>127</v>
      </c>
    </row>
    <row r="31" spans="1:12" ht="18" customHeight="1" x14ac:dyDescent="0.25">
      <c r="A31" s="4"/>
      <c r="B31" s="380"/>
      <c r="C31" s="380"/>
      <c r="D31" s="380"/>
      <c r="E31" s="380"/>
      <c r="F31" s="392"/>
      <c r="G31" s="54">
        <v>41702</v>
      </c>
      <c r="H31" s="4">
        <v>200</v>
      </c>
      <c r="I31" s="548"/>
      <c r="J31" s="420"/>
      <c r="K31" s="522"/>
      <c r="L31" s="383"/>
    </row>
    <row r="32" spans="1:12" ht="18" customHeight="1" x14ac:dyDescent="0.25">
      <c r="A32" s="4"/>
      <c r="B32" s="380"/>
      <c r="C32" s="380"/>
      <c r="D32" s="380"/>
      <c r="E32" s="380"/>
      <c r="F32" s="392"/>
      <c r="G32" s="54">
        <v>41746</v>
      </c>
      <c r="H32" s="4">
        <v>120</v>
      </c>
      <c r="I32" s="548"/>
      <c r="J32" s="420"/>
      <c r="K32" s="522"/>
      <c r="L32" s="383"/>
    </row>
    <row r="33" spans="1:12" ht="18" customHeight="1" x14ac:dyDescent="0.25">
      <c r="A33" s="4"/>
      <c r="B33" s="380"/>
      <c r="C33" s="380"/>
      <c r="D33" s="380"/>
      <c r="E33" s="380"/>
      <c r="F33" s="392"/>
      <c r="G33" s="54">
        <v>41780</v>
      </c>
      <c r="H33" s="4">
        <v>120</v>
      </c>
      <c r="I33" s="548"/>
      <c r="J33" s="420"/>
      <c r="K33" s="522"/>
      <c r="L33" s="383"/>
    </row>
    <row r="34" spans="1:12" ht="18" customHeight="1" x14ac:dyDescent="0.25">
      <c r="A34" s="4"/>
      <c r="B34" s="380"/>
      <c r="C34" s="380"/>
      <c r="D34" s="380"/>
      <c r="E34" s="380"/>
      <c r="F34" s="392"/>
      <c r="G34" s="4" t="s">
        <v>379</v>
      </c>
      <c r="H34" s="4">
        <v>175.64</v>
      </c>
      <c r="I34" s="548"/>
      <c r="J34" s="420"/>
      <c r="K34" s="522"/>
      <c r="L34" s="383"/>
    </row>
    <row r="35" spans="1:12" ht="18" customHeight="1" x14ac:dyDescent="0.25">
      <c r="A35" s="4"/>
      <c r="B35" s="380"/>
      <c r="C35" s="380"/>
      <c r="D35" s="380"/>
      <c r="E35" s="380"/>
      <c r="F35" s="392"/>
      <c r="G35" s="4" t="s">
        <v>399</v>
      </c>
      <c r="H35" s="143">
        <v>160</v>
      </c>
      <c r="I35" s="548"/>
      <c r="J35" s="420"/>
      <c r="K35" s="522"/>
      <c r="L35" s="383"/>
    </row>
    <row r="36" spans="1:12" ht="18" customHeight="1" x14ac:dyDescent="0.25">
      <c r="A36" s="4"/>
      <c r="B36" s="380"/>
      <c r="C36" s="380"/>
      <c r="D36" s="380"/>
      <c r="E36" s="380"/>
      <c r="F36" s="392"/>
      <c r="G36" s="4" t="s">
        <v>399</v>
      </c>
      <c r="H36" s="143">
        <v>23.76</v>
      </c>
      <c r="I36" s="548"/>
      <c r="J36" s="420"/>
      <c r="K36" s="522"/>
      <c r="L36" s="383"/>
    </row>
    <row r="37" spans="1:12" ht="18" customHeight="1" x14ac:dyDescent="0.25">
      <c r="A37" s="4"/>
      <c r="B37" s="380"/>
      <c r="C37" s="380"/>
      <c r="D37" s="380"/>
      <c r="E37" s="380"/>
      <c r="F37" s="392"/>
      <c r="G37" s="4" t="s">
        <v>493</v>
      </c>
      <c r="H37" s="143">
        <v>200</v>
      </c>
      <c r="I37" s="548"/>
      <c r="J37" s="420"/>
      <c r="K37" s="522"/>
      <c r="L37" s="383"/>
    </row>
    <row r="38" spans="1:12" ht="18" customHeight="1" x14ac:dyDescent="0.25">
      <c r="A38" s="4"/>
      <c r="B38" s="380"/>
      <c r="C38" s="380"/>
      <c r="D38" s="380"/>
      <c r="E38" s="380"/>
      <c r="F38" s="392"/>
      <c r="G38" s="4" t="s">
        <v>493</v>
      </c>
      <c r="H38" s="4">
        <v>15.84</v>
      </c>
      <c r="I38" s="548"/>
      <c r="J38" s="420"/>
      <c r="K38" s="522"/>
      <c r="L38" s="383"/>
    </row>
    <row r="39" spans="1:12" ht="18" customHeight="1" x14ac:dyDescent="0.25">
      <c r="A39" s="4"/>
      <c r="B39" s="380"/>
      <c r="C39" s="380"/>
      <c r="D39" s="380"/>
      <c r="E39" s="380"/>
      <c r="F39" s="392"/>
      <c r="G39" s="4" t="s">
        <v>606</v>
      </c>
      <c r="H39" s="4">
        <v>175.84</v>
      </c>
      <c r="I39" s="548"/>
      <c r="J39" s="420"/>
      <c r="K39" s="522"/>
      <c r="L39" s="383"/>
    </row>
    <row r="40" spans="1:12" ht="18" customHeight="1" x14ac:dyDescent="0.25">
      <c r="A40" s="4"/>
      <c r="B40" s="380"/>
      <c r="C40" s="380"/>
      <c r="D40" s="380"/>
      <c r="E40" s="380"/>
      <c r="F40" s="392"/>
      <c r="G40" s="4" t="s">
        <v>584</v>
      </c>
      <c r="H40" s="4">
        <v>167.92</v>
      </c>
      <c r="I40" s="548"/>
      <c r="J40" s="420"/>
      <c r="K40" s="522"/>
      <c r="L40" s="383"/>
    </row>
    <row r="41" spans="1:12" ht="18" customHeight="1" x14ac:dyDescent="0.25">
      <c r="A41" s="4"/>
      <c r="B41" s="380"/>
      <c r="C41" s="380"/>
      <c r="D41" s="380"/>
      <c r="E41" s="380"/>
      <c r="F41" s="392"/>
      <c r="G41" s="4"/>
      <c r="H41" s="4"/>
      <c r="I41" s="548"/>
      <c r="J41" s="420"/>
      <c r="K41" s="522"/>
      <c r="L41" s="383"/>
    </row>
    <row r="42" spans="1:12" ht="18" customHeight="1" thickBot="1" x14ac:dyDescent="0.3">
      <c r="A42" s="4"/>
      <c r="B42" s="380"/>
      <c r="C42" s="380"/>
      <c r="D42" s="380"/>
      <c r="E42" s="380"/>
      <c r="F42" s="392"/>
      <c r="G42" s="94"/>
      <c r="H42" s="94"/>
      <c r="I42" s="548"/>
      <c r="J42" s="420"/>
      <c r="K42" s="522"/>
      <c r="L42" s="383"/>
    </row>
    <row r="43" spans="1:12" ht="18" customHeight="1" thickBot="1" x14ac:dyDescent="0.3">
      <c r="A43" s="4"/>
      <c r="B43" s="381"/>
      <c r="C43" s="381"/>
      <c r="D43" s="381"/>
      <c r="E43" s="381"/>
      <c r="F43" s="455"/>
      <c r="G43" s="95"/>
      <c r="H43" s="96">
        <f>SUM(H30:H42)</f>
        <v>1582.36</v>
      </c>
      <c r="I43" s="577"/>
      <c r="J43" s="421"/>
      <c r="K43" s="523"/>
      <c r="L43" s="384"/>
    </row>
    <row r="44" spans="1:12" ht="45" customHeight="1" x14ac:dyDescent="0.25">
      <c r="A44" s="143">
        <v>8</v>
      </c>
      <c r="B44" s="442" t="s">
        <v>55</v>
      </c>
      <c r="C44" s="442">
        <v>37001013395</v>
      </c>
      <c r="D44" s="442" t="s">
        <v>56</v>
      </c>
      <c r="E44" s="442" t="s">
        <v>57</v>
      </c>
      <c r="F44" s="438">
        <v>1250</v>
      </c>
      <c r="G44" s="335">
        <v>41667</v>
      </c>
      <c r="H44" s="332">
        <v>40</v>
      </c>
      <c r="I44" s="566">
        <f>F44-H56</f>
        <v>12.5</v>
      </c>
      <c r="J44" s="569" t="s">
        <v>520</v>
      </c>
      <c r="K44" s="585">
        <v>90470000</v>
      </c>
      <c r="L44" s="440" t="s">
        <v>127</v>
      </c>
    </row>
    <row r="45" spans="1:12" x14ac:dyDescent="0.25">
      <c r="A45" s="143"/>
      <c r="B45" s="386"/>
      <c r="C45" s="386"/>
      <c r="D45" s="386"/>
      <c r="E45" s="386"/>
      <c r="F45" s="389"/>
      <c r="G45" s="335">
        <v>41667</v>
      </c>
      <c r="H45" s="332">
        <v>160</v>
      </c>
      <c r="I45" s="567"/>
      <c r="J45" s="570"/>
      <c r="K45" s="586"/>
      <c r="L45" s="410"/>
    </row>
    <row r="46" spans="1:12" x14ac:dyDescent="0.25">
      <c r="A46" s="143"/>
      <c r="B46" s="386"/>
      <c r="C46" s="386"/>
      <c r="D46" s="386"/>
      <c r="E46" s="386"/>
      <c r="F46" s="389"/>
      <c r="G46" s="335" t="s">
        <v>485</v>
      </c>
      <c r="H46" s="332">
        <v>250</v>
      </c>
      <c r="I46" s="567"/>
      <c r="J46" s="570"/>
      <c r="K46" s="586"/>
      <c r="L46" s="410"/>
    </row>
    <row r="47" spans="1:12" x14ac:dyDescent="0.25">
      <c r="A47" s="143"/>
      <c r="B47" s="386"/>
      <c r="C47" s="386"/>
      <c r="D47" s="386"/>
      <c r="E47" s="386"/>
      <c r="F47" s="389"/>
      <c r="G47" s="335" t="s">
        <v>484</v>
      </c>
      <c r="H47" s="332">
        <v>100</v>
      </c>
      <c r="I47" s="567"/>
      <c r="J47" s="570"/>
      <c r="K47" s="586"/>
      <c r="L47" s="410"/>
    </row>
    <row r="48" spans="1:12" x14ac:dyDescent="0.25">
      <c r="A48" s="143"/>
      <c r="B48" s="386"/>
      <c r="C48" s="386"/>
      <c r="D48" s="386"/>
      <c r="E48" s="386"/>
      <c r="F48" s="389"/>
      <c r="G48" s="335" t="s">
        <v>486</v>
      </c>
      <c r="H48" s="332">
        <v>75</v>
      </c>
      <c r="I48" s="567"/>
      <c r="J48" s="570"/>
      <c r="K48" s="586"/>
      <c r="L48" s="410"/>
    </row>
    <row r="49" spans="1:15" x14ac:dyDescent="0.25">
      <c r="A49" s="143"/>
      <c r="B49" s="386"/>
      <c r="C49" s="386"/>
      <c r="D49" s="386"/>
      <c r="E49" s="386"/>
      <c r="F49" s="389"/>
      <c r="G49" s="335" t="s">
        <v>487</v>
      </c>
      <c r="H49" s="332">
        <v>100</v>
      </c>
      <c r="I49" s="567"/>
      <c r="J49" s="570"/>
      <c r="K49" s="586"/>
      <c r="L49" s="410"/>
    </row>
    <row r="50" spans="1:15" x14ac:dyDescent="0.25">
      <c r="A50" s="143"/>
      <c r="B50" s="386"/>
      <c r="C50" s="386"/>
      <c r="D50" s="386"/>
      <c r="E50" s="386"/>
      <c r="F50" s="389"/>
      <c r="G50" s="332" t="s">
        <v>402</v>
      </c>
      <c r="H50" s="332">
        <v>187.5</v>
      </c>
      <c r="I50" s="567"/>
      <c r="J50" s="570"/>
      <c r="K50" s="586"/>
      <c r="L50" s="410"/>
    </row>
    <row r="51" spans="1:15" x14ac:dyDescent="0.25">
      <c r="A51" s="143"/>
      <c r="B51" s="386"/>
      <c r="C51" s="386"/>
      <c r="D51" s="386"/>
      <c r="E51" s="386"/>
      <c r="F51" s="389"/>
      <c r="G51" s="332" t="s">
        <v>488</v>
      </c>
      <c r="H51" s="332">
        <v>75</v>
      </c>
      <c r="I51" s="567"/>
      <c r="J51" s="570"/>
      <c r="K51" s="586"/>
      <c r="L51" s="410"/>
    </row>
    <row r="52" spans="1:15" x14ac:dyDescent="0.25">
      <c r="A52" s="143"/>
      <c r="B52" s="386"/>
      <c r="C52" s="386"/>
      <c r="D52" s="386"/>
      <c r="E52" s="386"/>
      <c r="F52" s="389"/>
      <c r="G52" s="332" t="s">
        <v>495</v>
      </c>
      <c r="H52" s="332">
        <v>225</v>
      </c>
      <c r="I52" s="567"/>
      <c r="J52" s="570"/>
      <c r="K52" s="586"/>
      <c r="L52" s="410"/>
    </row>
    <row r="53" spans="1:15" x14ac:dyDescent="0.25">
      <c r="A53" s="143"/>
      <c r="B53" s="386"/>
      <c r="C53" s="386"/>
      <c r="D53" s="386"/>
      <c r="E53" s="386"/>
      <c r="F53" s="389"/>
      <c r="G53" s="332" t="s">
        <v>521</v>
      </c>
      <c r="H53" s="332">
        <v>25</v>
      </c>
      <c r="I53" s="567"/>
      <c r="J53" s="570"/>
      <c r="K53" s="586"/>
      <c r="L53" s="410"/>
    </row>
    <row r="54" spans="1:15" x14ac:dyDescent="0.25">
      <c r="A54" s="143"/>
      <c r="B54" s="386"/>
      <c r="C54" s="386"/>
      <c r="D54" s="386"/>
      <c r="E54" s="386"/>
      <c r="F54" s="389"/>
      <c r="G54" s="332"/>
      <c r="H54" s="332"/>
      <c r="I54" s="567"/>
      <c r="J54" s="570"/>
      <c r="K54" s="586"/>
      <c r="L54" s="410"/>
    </row>
    <row r="55" spans="1:15" x14ac:dyDescent="0.25">
      <c r="A55" s="143"/>
      <c r="B55" s="386"/>
      <c r="C55" s="386"/>
      <c r="D55" s="386"/>
      <c r="E55" s="386"/>
      <c r="F55" s="389"/>
      <c r="G55" s="332"/>
      <c r="H55" s="332"/>
      <c r="I55" s="567"/>
      <c r="J55" s="570"/>
      <c r="K55" s="586"/>
      <c r="L55" s="410"/>
    </row>
    <row r="56" spans="1:15" x14ac:dyDescent="0.25">
      <c r="A56" s="143"/>
      <c r="B56" s="386"/>
      <c r="C56" s="386"/>
      <c r="D56" s="386"/>
      <c r="E56" s="386"/>
      <c r="F56" s="389"/>
      <c r="G56" s="143"/>
      <c r="H56" s="143">
        <f>SUM(H44:H55)</f>
        <v>1237.5</v>
      </c>
      <c r="I56" s="567"/>
      <c r="J56" s="570"/>
      <c r="K56" s="586"/>
      <c r="L56" s="410"/>
      <c r="O56" s="334"/>
    </row>
    <row r="57" spans="1:15" x14ac:dyDescent="0.25">
      <c r="A57" s="143"/>
      <c r="B57" s="443"/>
      <c r="C57" s="443"/>
      <c r="D57" s="443"/>
      <c r="E57" s="443"/>
      <c r="F57" s="439"/>
      <c r="G57" s="332"/>
      <c r="H57" s="332">
        <v>153</v>
      </c>
      <c r="I57" s="568"/>
      <c r="J57" s="571"/>
      <c r="K57" s="587"/>
      <c r="L57" s="441"/>
    </row>
    <row r="58" spans="1:15" ht="30" x14ac:dyDescent="0.25">
      <c r="A58" s="97">
        <v>9</v>
      </c>
      <c r="B58" s="98" t="s">
        <v>67</v>
      </c>
      <c r="C58" s="98">
        <v>204564113</v>
      </c>
      <c r="D58" s="98" t="s">
        <v>69</v>
      </c>
      <c r="E58" s="98" t="s">
        <v>66</v>
      </c>
      <c r="F58" s="99">
        <v>153</v>
      </c>
      <c r="G58" s="100">
        <v>41674</v>
      </c>
      <c r="H58" s="97">
        <v>153</v>
      </c>
      <c r="I58" s="101">
        <f t="shared" ref="I58:I110" si="1">F58-H58</f>
        <v>0</v>
      </c>
      <c r="J58" s="102">
        <v>41675</v>
      </c>
      <c r="K58" s="103">
        <v>39222120</v>
      </c>
      <c r="L58" s="90" t="s">
        <v>127</v>
      </c>
    </row>
    <row r="59" spans="1:15" ht="30" x14ac:dyDescent="0.25">
      <c r="A59" s="97">
        <v>10</v>
      </c>
      <c r="B59" s="98" t="s">
        <v>80</v>
      </c>
      <c r="C59" s="98">
        <v>404880483</v>
      </c>
      <c r="D59" s="98" t="s">
        <v>81</v>
      </c>
      <c r="E59" s="98" t="s">
        <v>79</v>
      </c>
      <c r="F59" s="99">
        <v>650</v>
      </c>
      <c r="G59" s="100">
        <v>41682</v>
      </c>
      <c r="H59" s="97">
        <v>650</v>
      </c>
      <c r="I59" s="101">
        <f t="shared" si="1"/>
        <v>0</v>
      </c>
      <c r="J59" s="102">
        <v>41698</v>
      </c>
      <c r="K59" s="105">
        <v>79800000</v>
      </c>
      <c r="L59" s="90" t="s">
        <v>127</v>
      </c>
    </row>
    <row r="60" spans="1:15" ht="30" x14ac:dyDescent="0.25">
      <c r="A60" s="131">
        <v>11</v>
      </c>
      <c r="B60" s="132" t="s">
        <v>105</v>
      </c>
      <c r="C60" s="132">
        <v>54001004626</v>
      </c>
      <c r="D60" s="132" t="s">
        <v>106</v>
      </c>
      <c r="E60" s="132" t="s">
        <v>104</v>
      </c>
      <c r="F60" s="133">
        <v>450</v>
      </c>
      <c r="G60" s="134">
        <v>41680</v>
      </c>
      <c r="H60" s="131">
        <v>450</v>
      </c>
      <c r="I60" s="135">
        <f t="shared" si="1"/>
        <v>0</v>
      </c>
      <c r="J60" s="136">
        <v>41759</v>
      </c>
      <c r="K60" s="137">
        <v>32342100</v>
      </c>
      <c r="L60" s="90" t="s">
        <v>127</v>
      </c>
    </row>
    <row r="61" spans="1:15" ht="30" x14ac:dyDescent="0.25">
      <c r="A61" s="131">
        <v>12</v>
      </c>
      <c r="B61" s="132" t="s">
        <v>126</v>
      </c>
      <c r="C61" s="132">
        <v>211380833</v>
      </c>
      <c r="D61" s="132" t="s">
        <v>40</v>
      </c>
      <c r="E61" s="132" t="s">
        <v>131</v>
      </c>
      <c r="F61" s="133">
        <v>30</v>
      </c>
      <c r="G61" s="134">
        <v>41702</v>
      </c>
      <c r="H61" s="131">
        <v>30</v>
      </c>
      <c r="I61" s="135">
        <f t="shared" si="1"/>
        <v>0</v>
      </c>
      <c r="J61" s="136">
        <v>42004</v>
      </c>
      <c r="K61" s="137">
        <v>72417000</v>
      </c>
      <c r="L61" s="138" t="s">
        <v>127</v>
      </c>
      <c r="N61" s="2" t="s">
        <v>205</v>
      </c>
    </row>
    <row r="62" spans="1:15" ht="30" x14ac:dyDescent="0.35">
      <c r="A62" s="131">
        <v>13</v>
      </c>
      <c r="B62" s="132" t="s">
        <v>126</v>
      </c>
      <c r="C62" s="132">
        <v>211380833</v>
      </c>
      <c r="D62" s="132" t="s">
        <v>40</v>
      </c>
      <c r="E62" s="132" t="s">
        <v>132</v>
      </c>
      <c r="F62" s="133">
        <v>900</v>
      </c>
      <c r="G62" s="134">
        <v>41702</v>
      </c>
      <c r="H62" s="131">
        <v>900</v>
      </c>
      <c r="I62" s="135">
        <f t="shared" si="1"/>
        <v>0</v>
      </c>
      <c r="J62" s="136">
        <v>42004</v>
      </c>
      <c r="K62" s="137">
        <v>72417000</v>
      </c>
      <c r="L62" s="138" t="s">
        <v>127</v>
      </c>
      <c r="N62" s="56" t="s">
        <v>133</v>
      </c>
    </row>
    <row r="63" spans="1:15" x14ac:dyDescent="0.25">
      <c r="A63" s="4">
        <v>14</v>
      </c>
      <c r="B63" s="24"/>
      <c r="C63" s="24"/>
      <c r="D63" s="24"/>
      <c r="E63" s="24"/>
      <c r="F63" s="20"/>
      <c r="G63" s="4"/>
      <c r="H63" s="4"/>
      <c r="I63" s="45">
        <f t="shared" si="1"/>
        <v>0</v>
      </c>
      <c r="J63" s="11"/>
      <c r="K63" s="38"/>
      <c r="L63" s="34"/>
    </row>
    <row r="64" spans="1:15" x14ac:dyDescent="0.25">
      <c r="A64" s="4">
        <v>15</v>
      </c>
      <c r="B64" s="73" t="s">
        <v>87</v>
      </c>
      <c r="C64" s="74">
        <v>204876606</v>
      </c>
      <c r="D64" s="73" t="s">
        <v>136</v>
      </c>
      <c r="E64" s="75"/>
      <c r="F64" s="76">
        <v>71</v>
      </c>
      <c r="G64" s="82">
        <v>41653</v>
      </c>
      <c r="H64" s="77">
        <v>71</v>
      </c>
      <c r="I64" s="78">
        <f t="shared" si="1"/>
        <v>0</v>
      </c>
      <c r="J64" s="79"/>
      <c r="K64" s="80"/>
      <c r="L64" s="81"/>
    </row>
    <row r="65" spans="1:12" s="70" customFormat="1" ht="30" x14ac:dyDescent="0.25">
      <c r="A65" s="71">
        <v>16</v>
      </c>
      <c r="B65" s="139" t="s">
        <v>154</v>
      </c>
      <c r="C65" s="140">
        <v>204543770</v>
      </c>
      <c r="D65" s="139" t="s">
        <v>179</v>
      </c>
      <c r="E65" s="84" t="s">
        <v>153</v>
      </c>
      <c r="F65" s="85">
        <v>150</v>
      </c>
      <c r="G65" s="86">
        <v>41716</v>
      </c>
      <c r="H65" s="83">
        <v>150</v>
      </c>
      <c r="I65" s="87">
        <f t="shared" si="1"/>
        <v>0</v>
      </c>
      <c r="J65" s="88">
        <v>42004</v>
      </c>
      <c r="K65" s="141">
        <v>98351100</v>
      </c>
      <c r="L65" s="90" t="s">
        <v>127</v>
      </c>
    </row>
    <row r="66" spans="1:12" s="70" customFormat="1" ht="30" x14ac:dyDescent="0.25">
      <c r="A66" s="71">
        <v>17</v>
      </c>
      <c r="B66" s="139" t="s">
        <v>185</v>
      </c>
      <c r="C66" s="140">
        <v>224067391</v>
      </c>
      <c r="D66" s="139" t="s">
        <v>186</v>
      </c>
      <c r="E66" s="84" t="s">
        <v>184</v>
      </c>
      <c r="F66" s="85">
        <v>180</v>
      </c>
      <c r="G66" s="86">
        <v>41718</v>
      </c>
      <c r="H66" s="83">
        <v>180</v>
      </c>
      <c r="I66" s="87">
        <f t="shared" si="1"/>
        <v>0</v>
      </c>
      <c r="J66" s="88">
        <v>41728</v>
      </c>
      <c r="K66" s="89">
        <v>44520000</v>
      </c>
      <c r="L66" s="142" t="s">
        <v>127</v>
      </c>
    </row>
    <row r="67" spans="1:12" s="70" customFormat="1" ht="30" x14ac:dyDescent="0.25">
      <c r="A67" s="71">
        <v>18</v>
      </c>
      <c r="B67" s="139" t="s">
        <v>188</v>
      </c>
      <c r="C67" s="140">
        <v>404880483</v>
      </c>
      <c r="D67" s="140" t="s">
        <v>189</v>
      </c>
      <c r="E67" s="84" t="s">
        <v>187</v>
      </c>
      <c r="F67" s="85">
        <v>300</v>
      </c>
      <c r="G67" s="86">
        <v>41722</v>
      </c>
      <c r="H67" s="83">
        <v>300</v>
      </c>
      <c r="I67" s="87">
        <f t="shared" si="1"/>
        <v>0</v>
      </c>
      <c r="J67" s="88">
        <v>41739</v>
      </c>
      <c r="K67" s="89">
        <v>79800000</v>
      </c>
      <c r="L67" s="142" t="s">
        <v>127</v>
      </c>
    </row>
    <row r="68" spans="1:12" s="70" customFormat="1" ht="30" x14ac:dyDescent="0.25">
      <c r="A68" s="71">
        <v>19</v>
      </c>
      <c r="B68" s="139" t="s">
        <v>191</v>
      </c>
      <c r="C68" s="140">
        <v>202335721</v>
      </c>
      <c r="D68" s="139" t="s">
        <v>192</v>
      </c>
      <c r="E68" s="84" t="s">
        <v>190</v>
      </c>
      <c r="F68" s="85">
        <v>86</v>
      </c>
      <c r="G68" s="86">
        <v>41725</v>
      </c>
      <c r="H68" s="83">
        <v>86</v>
      </c>
      <c r="I68" s="87">
        <f t="shared" si="1"/>
        <v>0</v>
      </c>
      <c r="J68" s="88">
        <v>41739</v>
      </c>
      <c r="K68" s="89">
        <v>35123400</v>
      </c>
      <c r="L68" s="142" t="s">
        <v>127</v>
      </c>
    </row>
    <row r="69" spans="1:12" s="70" customFormat="1" ht="30" x14ac:dyDescent="0.25">
      <c r="A69" s="83">
        <v>20</v>
      </c>
      <c r="B69" s="139" t="s">
        <v>191</v>
      </c>
      <c r="C69" s="140">
        <v>202335721</v>
      </c>
      <c r="D69" s="139" t="s">
        <v>193</v>
      </c>
      <c r="E69" s="84" t="s">
        <v>195</v>
      </c>
      <c r="F69" s="85">
        <v>190</v>
      </c>
      <c r="G69" s="86">
        <v>41722</v>
      </c>
      <c r="H69" s="83">
        <v>190</v>
      </c>
      <c r="I69" s="87">
        <f t="shared" si="1"/>
        <v>0</v>
      </c>
      <c r="J69" s="88">
        <v>41374</v>
      </c>
      <c r="K69" s="89">
        <v>30192700</v>
      </c>
      <c r="L69" s="142" t="s">
        <v>127</v>
      </c>
    </row>
    <row r="70" spans="1:12" s="70" customFormat="1" ht="30" x14ac:dyDescent="0.25">
      <c r="A70" s="71">
        <v>21</v>
      </c>
      <c r="B70" s="139" t="s">
        <v>191</v>
      </c>
      <c r="C70" s="140">
        <v>202335721</v>
      </c>
      <c r="D70" s="139" t="s">
        <v>194</v>
      </c>
      <c r="E70" s="84" t="s">
        <v>196</v>
      </c>
      <c r="F70" s="85">
        <v>200</v>
      </c>
      <c r="G70" s="86">
        <v>41725</v>
      </c>
      <c r="H70" s="83">
        <v>200</v>
      </c>
      <c r="I70" s="87">
        <f t="shared" si="1"/>
        <v>0</v>
      </c>
      <c r="J70" s="88">
        <v>41739</v>
      </c>
      <c r="K70" s="83">
        <v>18933000</v>
      </c>
      <c r="L70" s="142" t="s">
        <v>127</v>
      </c>
    </row>
    <row r="71" spans="1:12" s="70" customFormat="1" ht="30" x14ac:dyDescent="0.25">
      <c r="A71" s="71">
        <v>22</v>
      </c>
      <c r="B71" s="139" t="s">
        <v>209</v>
      </c>
      <c r="C71" s="140">
        <v>1013007201</v>
      </c>
      <c r="D71" s="139" t="s">
        <v>210</v>
      </c>
      <c r="E71" s="84" t="s">
        <v>260</v>
      </c>
      <c r="F71" s="87">
        <v>111</v>
      </c>
      <c r="G71" s="86">
        <v>41740</v>
      </c>
      <c r="H71" s="83">
        <v>111</v>
      </c>
      <c r="I71" s="87">
        <f t="shared" si="1"/>
        <v>0</v>
      </c>
      <c r="J71" s="169"/>
      <c r="K71" s="83"/>
      <c r="L71" s="142" t="s">
        <v>127</v>
      </c>
    </row>
    <row r="72" spans="1:12" s="70" customFormat="1" ht="30" x14ac:dyDescent="0.25">
      <c r="A72" s="71">
        <v>23</v>
      </c>
      <c r="B72" s="139" t="s">
        <v>154</v>
      </c>
      <c r="C72" s="140">
        <v>204543770</v>
      </c>
      <c r="D72" s="139" t="s">
        <v>179</v>
      </c>
      <c r="E72" s="84" t="s">
        <v>254</v>
      </c>
      <c r="F72" s="85">
        <v>100</v>
      </c>
      <c r="G72" s="86">
        <v>41754</v>
      </c>
      <c r="H72" s="83">
        <v>100</v>
      </c>
      <c r="I72" s="87">
        <f t="shared" si="1"/>
        <v>0</v>
      </c>
      <c r="J72" s="88">
        <v>42004</v>
      </c>
      <c r="K72" s="141">
        <v>98351100</v>
      </c>
      <c r="L72" s="90" t="s">
        <v>127</v>
      </c>
    </row>
    <row r="73" spans="1:12" s="70" customFormat="1" ht="30" x14ac:dyDescent="0.25">
      <c r="A73" s="71">
        <v>24</v>
      </c>
      <c r="B73" s="212" t="s">
        <v>258</v>
      </c>
      <c r="C73" s="213">
        <v>1007004562</v>
      </c>
      <c r="D73" s="212" t="s">
        <v>259</v>
      </c>
      <c r="E73" s="98" t="s">
        <v>257</v>
      </c>
      <c r="F73" s="101">
        <v>24</v>
      </c>
      <c r="G73" s="100">
        <v>41772</v>
      </c>
      <c r="H73" s="97">
        <v>24</v>
      </c>
      <c r="I73" s="101">
        <f t="shared" si="1"/>
        <v>0</v>
      </c>
      <c r="J73" s="214">
        <v>41789</v>
      </c>
      <c r="K73" s="97">
        <v>79540000</v>
      </c>
      <c r="L73" s="90" t="s">
        <v>127</v>
      </c>
    </row>
    <row r="74" spans="1:12" s="70" customFormat="1" ht="30" x14ac:dyDescent="0.25">
      <c r="A74" s="71">
        <v>25</v>
      </c>
      <c r="B74" s="212" t="s">
        <v>255</v>
      </c>
      <c r="C74" s="213">
        <v>406073733</v>
      </c>
      <c r="D74" s="212" t="s">
        <v>256</v>
      </c>
      <c r="E74" s="98" t="s">
        <v>261</v>
      </c>
      <c r="F74" s="101">
        <v>839</v>
      </c>
      <c r="G74" s="100">
        <v>41760</v>
      </c>
      <c r="H74" s="97">
        <v>839</v>
      </c>
      <c r="I74" s="101">
        <f t="shared" si="1"/>
        <v>0</v>
      </c>
      <c r="J74" s="100">
        <v>41882</v>
      </c>
      <c r="K74" s="97">
        <v>31500000</v>
      </c>
      <c r="L74" s="104" t="s">
        <v>127</v>
      </c>
    </row>
    <row r="75" spans="1:12" s="70" customFormat="1" ht="34.5" customHeight="1" x14ac:dyDescent="0.25">
      <c r="A75" s="71">
        <v>26</v>
      </c>
      <c r="B75" s="212" t="s">
        <v>264</v>
      </c>
      <c r="C75" s="212">
        <v>54001004626</v>
      </c>
      <c r="D75" s="212" t="s">
        <v>263</v>
      </c>
      <c r="E75" s="98" t="s">
        <v>262</v>
      </c>
      <c r="F75" s="101">
        <v>60</v>
      </c>
      <c r="G75" s="100">
        <v>41760</v>
      </c>
      <c r="H75" s="97">
        <v>60</v>
      </c>
      <c r="I75" s="101">
        <f t="shared" si="1"/>
        <v>0</v>
      </c>
      <c r="J75" s="214">
        <v>42003</v>
      </c>
      <c r="K75" s="97">
        <v>32342100</v>
      </c>
      <c r="L75" s="104" t="s">
        <v>127</v>
      </c>
    </row>
    <row r="76" spans="1:12" s="70" customFormat="1" ht="30" x14ac:dyDescent="0.25">
      <c r="A76" s="83">
        <v>27</v>
      </c>
      <c r="B76" s="139" t="s">
        <v>105</v>
      </c>
      <c r="C76" s="84">
        <v>54001004626</v>
      </c>
      <c r="D76" s="139" t="s">
        <v>263</v>
      </c>
      <c r="E76" s="84" t="s">
        <v>293</v>
      </c>
      <c r="F76" s="87">
        <v>50</v>
      </c>
      <c r="G76" s="86">
        <v>41765</v>
      </c>
      <c r="H76" s="83">
        <v>50</v>
      </c>
      <c r="I76" s="87">
        <f t="shared" si="1"/>
        <v>0</v>
      </c>
      <c r="J76" s="253">
        <v>42003</v>
      </c>
      <c r="K76" s="83">
        <v>32342100</v>
      </c>
      <c r="L76" s="90" t="s">
        <v>127</v>
      </c>
    </row>
    <row r="77" spans="1:12" s="70" customFormat="1" ht="30" x14ac:dyDescent="0.25">
      <c r="A77" s="83">
        <v>28</v>
      </c>
      <c r="B77" s="139" t="s">
        <v>291</v>
      </c>
      <c r="C77" s="140">
        <v>200157169</v>
      </c>
      <c r="D77" s="139" t="s">
        <v>292</v>
      </c>
      <c r="E77" s="84" t="s">
        <v>294</v>
      </c>
      <c r="F77" s="87">
        <v>759</v>
      </c>
      <c r="G77" s="86" t="s">
        <v>310</v>
      </c>
      <c r="H77" s="83">
        <v>759</v>
      </c>
      <c r="I77" s="87">
        <f t="shared" si="1"/>
        <v>0</v>
      </c>
      <c r="J77" s="253">
        <v>42004</v>
      </c>
      <c r="K77" s="83">
        <v>42512200</v>
      </c>
      <c r="L77" s="90" t="s">
        <v>127</v>
      </c>
    </row>
    <row r="78" spans="1:12" s="70" customFormat="1" ht="30" x14ac:dyDescent="0.25">
      <c r="A78" s="83">
        <v>29</v>
      </c>
      <c r="B78" s="139" t="s">
        <v>255</v>
      </c>
      <c r="C78" s="83">
        <v>406073733</v>
      </c>
      <c r="D78" s="83" t="s">
        <v>311</v>
      </c>
      <c r="E78" s="84" t="s">
        <v>318</v>
      </c>
      <c r="F78" s="87">
        <v>100</v>
      </c>
      <c r="G78" s="83" t="s">
        <v>329</v>
      </c>
      <c r="H78" s="83">
        <v>100</v>
      </c>
      <c r="I78" s="87">
        <f t="shared" si="1"/>
        <v>0</v>
      </c>
      <c r="J78" s="253" t="s">
        <v>312</v>
      </c>
      <c r="K78" s="83">
        <v>31500000</v>
      </c>
      <c r="L78" s="138" t="s">
        <v>127</v>
      </c>
    </row>
    <row r="79" spans="1:12" s="70" customFormat="1" ht="30" x14ac:dyDescent="0.25">
      <c r="A79" s="83">
        <v>30</v>
      </c>
      <c r="B79" s="139" t="s">
        <v>313</v>
      </c>
      <c r="C79" s="83">
        <v>415590578</v>
      </c>
      <c r="D79" s="83" t="s">
        <v>314</v>
      </c>
      <c r="E79" s="84" t="s">
        <v>319</v>
      </c>
      <c r="F79" s="87">
        <v>32</v>
      </c>
      <c r="G79" s="83" t="s">
        <v>328</v>
      </c>
      <c r="H79" s="83">
        <v>32</v>
      </c>
      <c r="I79" s="87">
        <f t="shared" si="1"/>
        <v>0</v>
      </c>
      <c r="J79" s="253" t="s">
        <v>312</v>
      </c>
      <c r="K79" s="83">
        <v>31500000</v>
      </c>
      <c r="L79" s="90" t="s">
        <v>127</v>
      </c>
    </row>
    <row r="80" spans="1:12" ht="30" x14ac:dyDescent="0.25">
      <c r="A80" s="83">
        <v>31</v>
      </c>
      <c r="B80" s="139" t="s">
        <v>313</v>
      </c>
      <c r="C80" s="83">
        <v>415590578</v>
      </c>
      <c r="D80" s="83" t="s">
        <v>315</v>
      </c>
      <c r="E80" s="84" t="s">
        <v>320</v>
      </c>
      <c r="F80" s="87">
        <v>240</v>
      </c>
      <c r="G80" s="83" t="s">
        <v>328</v>
      </c>
      <c r="H80" s="83">
        <v>240</v>
      </c>
      <c r="I80" s="87">
        <f t="shared" si="1"/>
        <v>0</v>
      </c>
      <c r="J80" s="253" t="s">
        <v>312</v>
      </c>
      <c r="K80" s="83">
        <v>44500000</v>
      </c>
      <c r="L80" s="90" t="s">
        <v>127</v>
      </c>
    </row>
    <row r="81" spans="1:18" ht="30" x14ac:dyDescent="0.25">
      <c r="A81" s="83">
        <v>32</v>
      </c>
      <c r="B81" s="254" t="s">
        <v>316</v>
      </c>
      <c r="C81" s="83">
        <v>202431421</v>
      </c>
      <c r="D81" s="83" t="s">
        <v>317</v>
      </c>
      <c r="E81" s="84" t="s">
        <v>321</v>
      </c>
      <c r="F81" s="87">
        <v>162</v>
      </c>
      <c r="G81" s="83" t="s">
        <v>328</v>
      </c>
      <c r="H81" s="83">
        <v>162</v>
      </c>
      <c r="I81" s="87">
        <f t="shared" si="1"/>
        <v>0</v>
      </c>
      <c r="J81" s="253" t="s">
        <v>312</v>
      </c>
      <c r="K81" s="83">
        <v>44165100</v>
      </c>
      <c r="L81" s="90" t="s">
        <v>127</v>
      </c>
    </row>
    <row r="82" spans="1:18" ht="30" x14ac:dyDescent="0.25">
      <c r="A82" s="83">
        <v>33</v>
      </c>
      <c r="B82" s="254" t="s">
        <v>325</v>
      </c>
      <c r="C82" s="83">
        <v>435429957</v>
      </c>
      <c r="D82" s="83" t="s">
        <v>317</v>
      </c>
      <c r="E82" s="84" t="s">
        <v>322</v>
      </c>
      <c r="F82" s="87">
        <v>65</v>
      </c>
      <c r="G82" s="83" t="s">
        <v>329</v>
      </c>
      <c r="H82" s="83">
        <v>65</v>
      </c>
      <c r="I82" s="87">
        <f t="shared" si="1"/>
        <v>0</v>
      </c>
      <c r="J82" s="253" t="s">
        <v>312</v>
      </c>
      <c r="K82" s="83">
        <v>44165100</v>
      </c>
      <c r="L82" s="138" t="s">
        <v>127</v>
      </c>
    </row>
    <row r="83" spans="1:18" ht="30" x14ac:dyDescent="0.25">
      <c r="A83" s="83">
        <v>34</v>
      </c>
      <c r="B83" s="254" t="s">
        <v>316</v>
      </c>
      <c r="C83" s="83">
        <v>202431421</v>
      </c>
      <c r="D83" s="83" t="s">
        <v>326</v>
      </c>
      <c r="E83" s="84" t="s">
        <v>323</v>
      </c>
      <c r="F83" s="87">
        <v>207</v>
      </c>
      <c r="G83" s="83" t="s">
        <v>330</v>
      </c>
      <c r="H83" s="83">
        <v>207</v>
      </c>
      <c r="I83" s="87">
        <f t="shared" si="1"/>
        <v>0</v>
      </c>
      <c r="J83" s="253" t="s">
        <v>312</v>
      </c>
      <c r="K83" s="83">
        <v>42130000</v>
      </c>
      <c r="L83" s="138" t="s">
        <v>127</v>
      </c>
      <c r="P83" s="34"/>
      <c r="Q83" s="34"/>
      <c r="R83" s="34"/>
    </row>
    <row r="84" spans="1:18" ht="30" x14ac:dyDescent="0.25">
      <c r="A84" s="83">
        <v>35</v>
      </c>
      <c r="B84" s="254" t="s">
        <v>327</v>
      </c>
      <c r="C84" s="83">
        <v>401990903</v>
      </c>
      <c r="D84" s="83" t="s">
        <v>326</v>
      </c>
      <c r="E84" s="84" t="s">
        <v>324</v>
      </c>
      <c r="F84" s="87">
        <v>140</v>
      </c>
      <c r="G84" s="83" t="s">
        <v>329</v>
      </c>
      <c r="H84" s="83">
        <v>140</v>
      </c>
      <c r="I84" s="87">
        <f t="shared" si="1"/>
        <v>0</v>
      </c>
      <c r="J84" s="253" t="s">
        <v>312</v>
      </c>
      <c r="K84" s="83">
        <v>42130000</v>
      </c>
      <c r="L84" s="138" t="s">
        <v>127</v>
      </c>
      <c r="P84" s="34"/>
      <c r="Q84" s="34"/>
      <c r="R84" s="34"/>
    </row>
    <row r="85" spans="1:18" ht="36" x14ac:dyDescent="0.25">
      <c r="A85" s="143">
        <v>36</v>
      </c>
      <c r="B85" s="144" t="s">
        <v>362</v>
      </c>
      <c r="C85" s="143">
        <v>200276183</v>
      </c>
      <c r="D85" s="143" t="s">
        <v>363</v>
      </c>
      <c r="E85" s="59" t="s">
        <v>364</v>
      </c>
      <c r="F85" s="298">
        <v>1250</v>
      </c>
      <c r="G85" s="143" t="s">
        <v>422</v>
      </c>
      <c r="H85" s="143">
        <v>1250</v>
      </c>
      <c r="I85" s="298">
        <f t="shared" si="1"/>
        <v>0</v>
      </c>
      <c r="J85" s="150" t="s">
        <v>365</v>
      </c>
      <c r="K85" s="143">
        <v>80500000</v>
      </c>
      <c r="L85" s="138" t="s">
        <v>127</v>
      </c>
      <c r="P85" s="34"/>
      <c r="Q85" s="34"/>
      <c r="R85" s="34"/>
    </row>
    <row r="86" spans="1:18" ht="30" x14ac:dyDescent="0.25">
      <c r="A86" s="83">
        <v>37</v>
      </c>
      <c r="B86" s="83" t="s">
        <v>366</v>
      </c>
      <c r="C86" s="83">
        <v>1011046230</v>
      </c>
      <c r="D86" s="255" t="s">
        <v>367</v>
      </c>
      <c r="E86" s="84" t="s">
        <v>368</v>
      </c>
      <c r="F86" s="87">
        <v>250</v>
      </c>
      <c r="G86" s="83" t="s">
        <v>404</v>
      </c>
      <c r="H86" s="83">
        <v>250</v>
      </c>
      <c r="I86" s="87">
        <f t="shared" si="1"/>
        <v>0</v>
      </c>
      <c r="J86" s="169" t="s">
        <v>312</v>
      </c>
      <c r="K86" s="83">
        <v>50730000</v>
      </c>
      <c r="L86" s="90" t="s">
        <v>127</v>
      </c>
      <c r="P86" s="34"/>
      <c r="Q86" s="34"/>
      <c r="R86" s="34"/>
    </row>
    <row r="87" spans="1:18" ht="30" customHeight="1" x14ac:dyDescent="0.25">
      <c r="A87" s="71">
        <v>38</v>
      </c>
      <c r="B87" s="542" t="s">
        <v>377</v>
      </c>
      <c r="C87" s="545">
        <v>204554259</v>
      </c>
      <c r="D87" s="545" t="s">
        <v>378</v>
      </c>
      <c r="E87" s="406" t="s">
        <v>376</v>
      </c>
      <c r="F87" s="539">
        <v>120</v>
      </c>
      <c r="G87" s="71" t="s">
        <v>422</v>
      </c>
      <c r="H87" s="71">
        <v>30</v>
      </c>
      <c r="I87" s="539">
        <f>F87-H87-H88-H89-H90-H91</f>
        <v>90</v>
      </c>
      <c r="J87" s="574" t="s">
        <v>312</v>
      </c>
      <c r="K87" s="545">
        <v>39294100</v>
      </c>
      <c r="L87" s="563" t="s">
        <v>127</v>
      </c>
    </row>
    <row r="88" spans="1:18" x14ac:dyDescent="0.25">
      <c r="A88" s="361"/>
      <c r="B88" s="543"/>
      <c r="C88" s="540"/>
      <c r="D88" s="540"/>
      <c r="E88" s="407"/>
      <c r="F88" s="546"/>
      <c r="G88" s="71"/>
      <c r="H88" s="71"/>
      <c r="I88" s="540"/>
      <c r="J88" s="575"/>
      <c r="K88" s="540"/>
      <c r="L88" s="564"/>
    </row>
    <row r="89" spans="1:18" x14ac:dyDescent="0.25">
      <c r="A89" s="361"/>
      <c r="B89" s="543"/>
      <c r="C89" s="540"/>
      <c r="D89" s="540"/>
      <c r="E89" s="407"/>
      <c r="F89" s="546"/>
      <c r="G89" s="71"/>
      <c r="H89" s="71"/>
      <c r="I89" s="540"/>
      <c r="J89" s="575"/>
      <c r="K89" s="540"/>
      <c r="L89" s="564"/>
    </row>
    <row r="90" spans="1:18" x14ac:dyDescent="0.25">
      <c r="A90" s="361"/>
      <c r="B90" s="543"/>
      <c r="C90" s="540"/>
      <c r="D90" s="540"/>
      <c r="E90" s="407"/>
      <c r="F90" s="546"/>
      <c r="G90" s="71"/>
      <c r="H90" s="71"/>
      <c r="I90" s="540"/>
      <c r="J90" s="575"/>
      <c r="K90" s="540"/>
      <c r="L90" s="564"/>
    </row>
    <row r="91" spans="1:18" x14ac:dyDescent="0.25">
      <c r="A91" s="361"/>
      <c r="B91" s="543"/>
      <c r="C91" s="540"/>
      <c r="D91" s="540"/>
      <c r="E91" s="407"/>
      <c r="F91" s="546"/>
      <c r="G91" s="71"/>
      <c r="H91" s="71"/>
      <c r="I91" s="540"/>
      <c r="J91" s="575"/>
      <c r="K91" s="540"/>
      <c r="L91" s="564"/>
    </row>
    <row r="92" spans="1:18" x14ac:dyDescent="0.25">
      <c r="A92" s="361"/>
      <c r="B92" s="543"/>
      <c r="C92" s="540"/>
      <c r="D92" s="540"/>
      <c r="E92" s="407"/>
      <c r="F92" s="546"/>
      <c r="G92" s="71"/>
      <c r="H92" s="71"/>
      <c r="I92" s="540"/>
      <c r="J92" s="575"/>
      <c r="K92" s="540"/>
      <c r="L92" s="564"/>
    </row>
    <row r="93" spans="1:18" x14ac:dyDescent="0.25">
      <c r="A93" s="361"/>
      <c r="B93" s="544"/>
      <c r="C93" s="541"/>
      <c r="D93" s="541"/>
      <c r="E93" s="408"/>
      <c r="F93" s="547"/>
      <c r="G93" s="71"/>
      <c r="H93" s="71"/>
      <c r="I93" s="541"/>
      <c r="J93" s="576"/>
      <c r="K93" s="541"/>
      <c r="L93" s="565"/>
    </row>
    <row r="94" spans="1:18" s="70" customFormat="1" ht="39" customHeight="1" x14ac:dyDescent="0.25">
      <c r="A94" s="550">
        <v>39</v>
      </c>
      <c r="B94" s="550" t="s">
        <v>385</v>
      </c>
      <c r="C94" s="550">
        <v>205035282</v>
      </c>
      <c r="D94" s="550" t="s">
        <v>378</v>
      </c>
      <c r="E94" s="426" t="s">
        <v>384</v>
      </c>
      <c r="F94" s="572">
        <v>200</v>
      </c>
      <c r="G94" s="83" t="s">
        <v>492</v>
      </c>
      <c r="H94" s="83">
        <v>100</v>
      </c>
      <c r="I94" s="572"/>
      <c r="J94" s="579" t="s">
        <v>312</v>
      </c>
      <c r="K94" s="550">
        <v>39294100</v>
      </c>
      <c r="L94" s="429" t="s">
        <v>127</v>
      </c>
    </row>
    <row r="95" spans="1:18" s="70" customFormat="1" ht="39" customHeight="1" x14ac:dyDescent="0.25">
      <c r="A95" s="578"/>
      <c r="B95" s="578"/>
      <c r="C95" s="578"/>
      <c r="D95" s="578"/>
      <c r="E95" s="427"/>
      <c r="F95" s="582"/>
      <c r="G95" s="83" t="s">
        <v>605</v>
      </c>
      <c r="H95" s="83">
        <v>50</v>
      </c>
      <c r="I95" s="578"/>
      <c r="J95" s="580"/>
      <c r="K95" s="578"/>
      <c r="L95" s="430"/>
    </row>
    <row r="96" spans="1:18" s="70" customFormat="1" ht="39" customHeight="1" x14ac:dyDescent="0.25">
      <c r="A96" s="551"/>
      <c r="B96" s="551"/>
      <c r="C96" s="551"/>
      <c r="D96" s="551"/>
      <c r="E96" s="428"/>
      <c r="F96" s="573"/>
      <c r="G96" s="83" t="s">
        <v>584</v>
      </c>
      <c r="H96" s="83">
        <v>50</v>
      </c>
      <c r="I96" s="551"/>
      <c r="J96" s="581"/>
      <c r="K96" s="551"/>
      <c r="L96" s="431"/>
    </row>
    <row r="97" spans="1:12" s="70" customFormat="1" ht="30" x14ac:dyDescent="0.25">
      <c r="A97" s="83">
        <v>40</v>
      </c>
      <c r="B97" s="83" t="s">
        <v>380</v>
      </c>
      <c r="C97" s="83">
        <v>211380833</v>
      </c>
      <c r="D97" s="83" t="s">
        <v>381</v>
      </c>
      <c r="E97" s="84" t="s">
        <v>383</v>
      </c>
      <c r="F97" s="87">
        <v>60</v>
      </c>
      <c r="G97" s="83" t="s">
        <v>492</v>
      </c>
      <c r="H97" s="83">
        <v>60</v>
      </c>
      <c r="I97" s="83"/>
      <c r="J97" s="169" t="s">
        <v>382</v>
      </c>
      <c r="K97" s="83">
        <v>72417000</v>
      </c>
      <c r="L97" s="90" t="s">
        <v>127</v>
      </c>
    </row>
    <row r="98" spans="1:12" ht="36" x14ac:dyDescent="0.25">
      <c r="A98" s="143">
        <v>41</v>
      </c>
      <c r="B98" s="144" t="s">
        <v>410</v>
      </c>
      <c r="C98" s="143">
        <v>206348987</v>
      </c>
      <c r="D98" s="143" t="s">
        <v>411</v>
      </c>
      <c r="E98" s="144" t="s">
        <v>409</v>
      </c>
      <c r="F98" s="298">
        <v>108</v>
      </c>
      <c r="G98" s="143" t="s">
        <v>423</v>
      </c>
      <c r="H98" s="143">
        <v>108</v>
      </c>
      <c r="I98" s="143">
        <f t="shared" si="1"/>
        <v>0</v>
      </c>
      <c r="J98" s="299" t="s">
        <v>412</v>
      </c>
      <c r="K98" s="4">
        <v>80500000</v>
      </c>
      <c r="L98" s="138" t="s">
        <v>127</v>
      </c>
    </row>
    <row r="99" spans="1:12" ht="36" customHeight="1" x14ac:dyDescent="0.25">
      <c r="A99" s="4">
        <v>42</v>
      </c>
      <c r="B99" s="525" t="s">
        <v>413</v>
      </c>
      <c r="C99" s="525">
        <v>404379294</v>
      </c>
      <c r="D99" s="532" t="s">
        <v>414</v>
      </c>
      <c r="E99" s="532" t="s">
        <v>415</v>
      </c>
      <c r="F99" s="538">
        <v>3401</v>
      </c>
      <c r="G99" s="4" t="s">
        <v>470</v>
      </c>
      <c r="H99" s="4">
        <v>402.4</v>
      </c>
      <c r="I99" s="539">
        <f>F99-H104</f>
        <v>426</v>
      </c>
      <c r="J99" s="526" t="s">
        <v>312</v>
      </c>
      <c r="K99" s="525">
        <v>79800000</v>
      </c>
      <c r="L99" s="563" t="s">
        <v>127</v>
      </c>
    </row>
    <row r="100" spans="1:12" ht="36" customHeight="1" x14ac:dyDescent="0.25">
      <c r="A100" s="4"/>
      <c r="B100" s="522"/>
      <c r="C100" s="522"/>
      <c r="D100" s="533"/>
      <c r="E100" s="533"/>
      <c r="F100" s="548"/>
      <c r="G100" s="4" t="s">
        <v>589</v>
      </c>
      <c r="H100" s="4">
        <v>554.79999999999995</v>
      </c>
      <c r="I100" s="546"/>
      <c r="J100" s="527"/>
      <c r="K100" s="522"/>
      <c r="L100" s="564"/>
    </row>
    <row r="101" spans="1:12" x14ac:dyDescent="0.25">
      <c r="A101" s="4"/>
      <c r="B101" s="522"/>
      <c r="C101" s="522"/>
      <c r="D101" s="533"/>
      <c r="E101" s="533"/>
      <c r="F101" s="548"/>
      <c r="G101" s="4" t="s">
        <v>494</v>
      </c>
      <c r="H101" s="4">
        <v>866.4</v>
      </c>
      <c r="I101" s="540"/>
      <c r="J101" s="527"/>
      <c r="K101" s="522"/>
      <c r="L101" s="564"/>
    </row>
    <row r="102" spans="1:12" x14ac:dyDescent="0.25">
      <c r="A102" s="4"/>
      <c r="B102" s="522"/>
      <c r="C102" s="522"/>
      <c r="D102" s="533"/>
      <c r="E102" s="533"/>
      <c r="F102" s="548"/>
      <c r="G102" s="4" t="s">
        <v>607</v>
      </c>
      <c r="H102" s="4">
        <v>1151.4000000000001</v>
      </c>
      <c r="I102" s="540"/>
      <c r="J102" s="527"/>
      <c r="K102" s="522"/>
      <c r="L102" s="564"/>
    </row>
    <row r="103" spans="1:12" ht="18.75" thickBot="1" x14ac:dyDescent="0.3">
      <c r="A103" s="4"/>
      <c r="B103" s="522"/>
      <c r="C103" s="522"/>
      <c r="D103" s="533"/>
      <c r="E103" s="533"/>
      <c r="F103" s="548"/>
      <c r="G103" s="304"/>
      <c r="H103" s="304"/>
      <c r="I103" s="540"/>
      <c r="J103" s="527"/>
      <c r="K103" s="522"/>
      <c r="L103" s="564"/>
    </row>
    <row r="104" spans="1:12" ht="18.75" thickBot="1" x14ac:dyDescent="0.3">
      <c r="A104" s="4"/>
      <c r="B104" s="523"/>
      <c r="C104" s="523"/>
      <c r="D104" s="534"/>
      <c r="E104" s="534"/>
      <c r="F104" s="589"/>
      <c r="G104" s="305"/>
      <c r="H104" s="306">
        <f>SUM(H99:H103)</f>
        <v>2975</v>
      </c>
      <c r="I104" s="588"/>
      <c r="J104" s="528"/>
      <c r="K104" s="523"/>
      <c r="L104" s="565"/>
    </row>
    <row r="105" spans="1:12" ht="36" x14ac:dyDescent="0.25">
      <c r="A105" s="143">
        <v>43</v>
      </c>
      <c r="B105" s="143" t="s">
        <v>416</v>
      </c>
      <c r="C105" s="143">
        <v>406033769</v>
      </c>
      <c r="D105" s="143" t="s">
        <v>417</v>
      </c>
      <c r="E105" s="144" t="s">
        <v>418</v>
      </c>
      <c r="F105" s="298">
        <v>130</v>
      </c>
      <c r="G105" s="328" t="s">
        <v>482</v>
      </c>
      <c r="H105" s="328">
        <v>130</v>
      </c>
      <c r="I105" s="143">
        <f t="shared" si="1"/>
        <v>0</v>
      </c>
      <c r="J105" s="299" t="s">
        <v>312</v>
      </c>
      <c r="K105" s="143">
        <v>50112300</v>
      </c>
      <c r="L105" s="65" t="s">
        <v>127</v>
      </c>
    </row>
    <row r="106" spans="1:12" ht="36" x14ac:dyDescent="0.25">
      <c r="A106" s="143">
        <v>44</v>
      </c>
      <c r="B106" s="143" t="s">
        <v>420</v>
      </c>
      <c r="C106" s="143">
        <v>205295955</v>
      </c>
      <c r="D106" s="143" t="s">
        <v>421</v>
      </c>
      <c r="E106" s="144" t="s">
        <v>419</v>
      </c>
      <c r="F106" s="298">
        <v>84</v>
      </c>
      <c r="G106" s="143" t="s">
        <v>497</v>
      </c>
      <c r="H106" s="143">
        <v>84</v>
      </c>
      <c r="I106" s="143">
        <f t="shared" si="1"/>
        <v>0</v>
      </c>
      <c r="J106" s="299" t="s">
        <v>312</v>
      </c>
      <c r="K106" s="143">
        <v>39710000</v>
      </c>
      <c r="L106" s="65" t="s">
        <v>127</v>
      </c>
    </row>
    <row r="107" spans="1:12" ht="36" x14ac:dyDescent="0.25">
      <c r="A107" s="143">
        <v>45</v>
      </c>
      <c r="B107" s="143" t="s">
        <v>464</v>
      </c>
      <c r="C107" s="143">
        <v>205050905</v>
      </c>
      <c r="D107" s="143" t="s">
        <v>465</v>
      </c>
      <c r="E107" s="144" t="s">
        <v>466</v>
      </c>
      <c r="F107" s="298">
        <v>66.400000000000006</v>
      </c>
      <c r="G107" s="143" t="s">
        <v>491</v>
      </c>
      <c r="H107" s="143">
        <v>66.400000000000006</v>
      </c>
      <c r="I107" s="143">
        <f t="shared" si="1"/>
        <v>0</v>
      </c>
      <c r="J107" s="299" t="s">
        <v>312</v>
      </c>
      <c r="K107" s="144" t="s">
        <v>467</v>
      </c>
      <c r="L107" s="138" t="s">
        <v>127</v>
      </c>
    </row>
    <row r="108" spans="1:12" ht="54" x14ac:dyDescent="0.25">
      <c r="A108" s="143">
        <v>46</v>
      </c>
      <c r="B108" s="143" t="s">
        <v>468</v>
      </c>
      <c r="C108" s="338">
        <v>17001001296</v>
      </c>
      <c r="D108" s="144" t="s">
        <v>469</v>
      </c>
      <c r="E108" s="144" t="s">
        <v>471</v>
      </c>
      <c r="F108" s="298">
        <v>125</v>
      </c>
      <c r="G108" s="143" t="s">
        <v>491</v>
      </c>
      <c r="H108" s="143">
        <v>125</v>
      </c>
      <c r="I108" s="143">
        <f t="shared" si="1"/>
        <v>0</v>
      </c>
      <c r="J108" s="299" t="s">
        <v>312</v>
      </c>
      <c r="K108" s="143">
        <v>72261000</v>
      </c>
      <c r="L108" s="65" t="s">
        <v>127</v>
      </c>
    </row>
    <row r="109" spans="1:12" ht="36" x14ac:dyDescent="0.25">
      <c r="A109" s="143">
        <v>47</v>
      </c>
      <c r="B109" s="143" t="s">
        <v>420</v>
      </c>
      <c r="C109" s="143">
        <v>205295955</v>
      </c>
      <c r="D109" s="143" t="s">
        <v>473</v>
      </c>
      <c r="E109" s="144" t="s">
        <v>472</v>
      </c>
      <c r="F109" s="298">
        <v>1900</v>
      </c>
      <c r="G109" s="143" t="s">
        <v>491</v>
      </c>
      <c r="H109" s="143">
        <v>1900</v>
      </c>
      <c r="I109" s="143">
        <f t="shared" si="1"/>
        <v>0</v>
      </c>
      <c r="J109" s="299" t="s">
        <v>312</v>
      </c>
      <c r="K109" s="143">
        <v>30200000</v>
      </c>
      <c r="L109" s="65" t="s">
        <v>127</v>
      </c>
    </row>
    <row r="110" spans="1:12" ht="36" customHeight="1" x14ac:dyDescent="0.25">
      <c r="A110" s="550">
        <v>48</v>
      </c>
      <c r="B110" s="550" t="s">
        <v>489</v>
      </c>
      <c r="C110" s="550">
        <v>404880483</v>
      </c>
      <c r="D110" s="552" t="s">
        <v>81</v>
      </c>
      <c r="E110" s="552" t="s">
        <v>490</v>
      </c>
      <c r="F110" s="572">
        <v>260</v>
      </c>
      <c r="G110" s="83" t="s">
        <v>564</v>
      </c>
      <c r="H110" s="83">
        <v>221</v>
      </c>
      <c r="I110" s="83">
        <f t="shared" si="1"/>
        <v>39</v>
      </c>
      <c r="J110" s="169" t="s">
        <v>312</v>
      </c>
      <c r="K110" s="83">
        <v>79800000</v>
      </c>
      <c r="L110" s="90" t="s">
        <v>127</v>
      </c>
    </row>
    <row r="111" spans="1:12" x14ac:dyDescent="0.25">
      <c r="A111" s="551"/>
      <c r="B111" s="551"/>
      <c r="C111" s="551"/>
      <c r="D111" s="553"/>
      <c r="E111" s="553"/>
      <c r="F111" s="573"/>
      <c r="G111" s="376"/>
      <c r="H111" s="83"/>
      <c r="I111" s="83"/>
      <c r="J111" s="169"/>
      <c r="K111" s="83"/>
      <c r="L111" s="377"/>
    </row>
    <row r="112" spans="1:12" x14ac:dyDescent="0.25">
      <c r="A112" s="4">
        <v>49</v>
      </c>
      <c r="B112" s="379" t="s">
        <v>55</v>
      </c>
      <c r="C112" s="379">
        <v>37001013395</v>
      </c>
      <c r="D112" s="379" t="s">
        <v>56</v>
      </c>
      <c r="E112" s="379" t="s">
        <v>519</v>
      </c>
      <c r="F112" s="538">
        <v>1250</v>
      </c>
      <c r="G112" s="378" t="s">
        <v>561</v>
      </c>
      <c r="H112" s="4">
        <v>37.5</v>
      </c>
      <c r="I112" s="538">
        <f>F112-H112-H113-H114-H115</f>
        <v>1212.5</v>
      </c>
      <c r="J112" s="526" t="s">
        <v>312</v>
      </c>
      <c r="K112" s="4"/>
      <c r="L112" s="394" t="s">
        <v>127</v>
      </c>
    </row>
    <row r="113" spans="1:12" x14ac:dyDescent="0.25">
      <c r="A113" s="4">
        <v>50</v>
      </c>
      <c r="B113" s="380"/>
      <c r="C113" s="380"/>
      <c r="D113" s="380"/>
      <c r="E113" s="380"/>
      <c r="F113" s="548"/>
      <c r="G113" s="378"/>
      <c r="H113" s="4"/>
      <c r="I113" s="522"/>
      <c r="J113" s="527"/>
      <c r="K113" s="4"/>
      <c r="L113" s="395"/>
    </row>
    <row r="114" spans="1:12" x14ac:dyDescent="0.25">
      <c r="A114" s="4">
        <v>51</v>
      </c>
      <c r="B114" s="380"/>
      <c r="C114" s="380"/>
      <c r="D114" s="380"/>
      <c r="E114" s="380"/>
      <c r="F114" s="548"/>
      <c r="G114" s="378"/>
      <c r="H114" s="4"/>
      <c r="I114" s="522"/>
      <c r="J114" s="527"/>
      <c r="K114" s="4"/>
      <c r="L114" s="395"/>
    </row>
    <row r="115" spans="1:12" x14ac:dyDescent="0.25">
      <c r="A115" s="4">
        <v>52</v>
      </c>
      <c r="B115" s="380"/>
      <c r="C115" s="380"/>
      <c r="D115" s="380"/>
      <c r="E115" s="380"/>
      <c r="F115" s="548"/>
      <c r="G115" s="378"/>
      <c r="H115" s="4"/>
      <c r="I115" s="522"/>
      <c r="J115" s="527"/>
      <c r="K115" s="4"/>
      <c r="L115" s="395"/>
    </row>
    <row r="116" spans="1:12" x14ac:dyDescent="0.25">
      <c r="A116" s="4">
        <v>53</v>
      </c>
      <c r="B116" s="380"/>
      <c r="C116" s="380"/>
      <c r="D116" s="380"/>
      <c r="E116" s="380"/>
      <c r="F116" s="548"/>
      <c r="G116" s="378"/>
      <c r="H116" s="4"/>
      <c r="I116" s="522"/>
      <c r="J116" s="527"/>
      <c r="K116" s="4"/>
      <c r="L116" s="395"/>
    </row>
    <row r="117" spans="1:12" x14ac:dyDescent="0.25">
      <c r="A117" s="4"/>
      <c r="B117" s="380"/>
      <c r="C117" s="380"/>
      <c r="D117" s="380"/>
      <c r="E117" s="380"/>
      <c r="F117" s="548"/>
      <c r="G117" s="378"/>
      <c r="H117" s="4"/>
      <c r="I117" s="522"/>
      <c r="J117" s="527"/>
      <c r="K117" s="4"/>
      <c r="L117" s="395"/>
    </row>
    <row r="118" spans="1:12" x14ac:dyDescent="0.25">
      <c r="A118" s="4"/>
      <c r="B118" s="380"/>
      <c r="C118" s="380"/>
      <c r="D118" s="380"/>
      <c r="E118" s="380"/>
      <c r="F118" s="548"/>
      <c r="G118" s="378"/>
      <c r="H118" s="4"/>
      <c r="I118" s="522"/>
      <c r="J118" s="527"/>
      <c r="K118" s="4"/>
      <c r="L118" s="395"/>
    </row>
    <row r="119" spans="1:12" x14ac:dyDescent="0.25">
      <c r="A119" s="4"/>
      <c r="B119" s="380"/>
      <c r="C119" s="380"/>
      <c r="D119" s="380"/>
      <c r="E119" s="380"/>
      <c r="F119" s="548"/>
      <c r="G119" s="378"/>
      <c r="H119" s="4"/>
      <c r="I119" s="522"/>
      <c r="J119" s="527"/>
      <c r="K119" s="4"/>
      <c r="L119" s="395"/>
    </row>
    <row r="120" spans="1:12" x14ac:dyDescent="0.25">
      <c r="A120" s="4"/>
      <c r="B120" s="380"/>
      <c r="C120" s="380"/>
      <c r="D120" s="380"/>
      <c r="E120" s="380"/>
      <c r="F120" s="548"/>
      <c r="G120" s="378"/>
      <c r="H120" s="4"/>
      <c r="I120" s="522"/>
      <c r="J120" s="527"/>
      <c r="K120" s="4"/>
      <c r="L120" s="395"/>
    </row>
    <row r="121" spans="1:12" x14ac:dyDescent="0.25">
      <c r="A121" s="331"/>
      <c r="B121" s="380"/>
      <c r="C121" s="380"/>
      <c r="D121" s="380"/>
      <c r="E121" s="380"/>
      <c r="F121" s="549"/>
      <c r="G121" s="378"/>
      <c r="H121" s="331"/>
      <c r="I121" s="523"/>
      <c r="J121" s="528"/>
      <c r="K121" s="331"/>
      <c r="L121" s="396"/>
    </row>
    <row r="122" spans="1:12" ht="36" customHeight="1" x14ac:dyDescent="0.25">
      <c r="A122" s="4"/>
      <c r="B122" s="532" t="s">
        <v>534</v>
      </c>
      <c r="C122" s="525">
        <v>211358957</v>
      </c>
      <c r="D122" s="525" t="s">
        <v>535</v>
      </c>
      <c r="E122" s="532" t="s">
        <v>533</v>
      </c>
      <c r="F122" s="538">
        <v>1300</v>
      </c>
      <c r="G122" s="4" t="s">
        <v>526</v>
      </c>
      <c r="H122" s="4">
        <v>127.5</v>
      </c>
      <c r="I122" s="538">
        <f>F122-H122-H123-H124</f>
        <v>1059</v>
      </c>
      <c r="J122" s="18" t="s">
        <v>312</v>
      </c>
      <c r="K122" s="4">
        <v>92512000</v>
      </c>
      <c r="L122" s="138" t="s">
        <v>127</v>
      </c>
    </row>
    <row r="123" spans="1:12" x14ac:dyDescent="0.25">
      <c r="A123" s="4"/>
      <c r="B123" s="533"/>
      <c r="C123" s="522"/>
      <c r="D123" s="522"/>
      <c r="E123" s="533"/>
      <c r="F123" s="548"/>
      <c r="G123" s="4" t="s">
        <v>527</v>
      </c>
      <c r="H123" s="4">
        <v>113.5</v>
      </c>
      <c r="I123" s="522"/>
      <c r="J123" s="18"/>
      <c r="K123" s="4"/>
      <c r="L123" s="138"/>
    </row>
    <row r="124" spans="1:12" x14ac:dyDescent="0.25">
      <c r="A124" s="4"/>
      <c r="B124" s="533"/>
      <c r="C124" s="522"/>
      <c r="D124" s="522"/>
      <c r="E124" s="533"/>
      <c r="F124" s="548"/>
      <c r="G124" s="4"/>
      <c r="H124" s="4"/>
      <c r="I124" s="522"/>
      <c r="J124" s="18"/>
      <c r="K124" s="4"/>
      <c r="L124" s="138"/>
    </row>
    <row r="125" spans="1:12" x14ac:dyDescent="0.25">
      <c r="A125" s="4"/>
      <c r="B125" s="533"/>
      <c r="C125" s="522"/>
      <c r="D125" s="522"/>
      <c r="E125" s="533"/>
      <c r="F125" s="548"/>
      <c r="G125" s="4"/>
      <c r="H125" s="4"/>
      <c r="I125" s="522"/>
      <c r="J125" s="18"/>
      <c r="K125" s="4"/>
      <c r="L125" s="138"/>
    </row>
    <row r="126" spans="1:12" x14ac:dyDescent="0.25">
      <c r="A126" s="4"/>
      <c r="B126" s="534"/>
      <c r="C126" s="523"/>
      <c r="D126" s="523"/>
      <c r="E126" s="534"/>
      <c r="F126" s="549"/>
      <c r="G126" s="4"/>
      <c r="H126" s="4"/>
      <c r="I126" s="523"/>
      <c r="J126" s="18"/>
      <c r="K126" s="4"/>
      <c r="L126" s="138"/>
    </row>
    <row r="127" spans="1:12" ht="36" x14ac:dyDescent="0.25">
      <c r="A127" s="4"/>
      <c r="B127" s="4" t="s">
        <v>531</v>
      </c>
      <c r="C127" s="4">
        <v>205035282</v>
      </c>
      <c r="D127" s="55" t="s">
        <v>532</v>
      </c>
      <c r="E127" s="55" t="s">
        <v>533</v>
      </c>
      <c r="F127" s="45">
        <v>500</v>
      </c>
      <c r="G127" s="4"/>
      <c r="H127" s="4"/>
      <c r="I127" s="4"/>
      <c r="J127" s="18" t="s">
        <v>312</v>
      </c>
      <c r="K127" s="4">
        <v>39294100</v>
      </c>
      <c r="L127" s="138" t="s">
        <v>127</v>
      </c>
    </row>
    <row r="128" spans="1:12" ht="36" x14ac:dyDescent="0.25">
      <c r="A128" s="4"/>
      <c r="B128" s="4" t="s">
        <v>539</v>
      </c>
      <c r="C128" s="4">
        <v>204435511</v>
      </c>
      <c r="D128" s="4" t="s">
        <v>540</v>
      </c>
      <c r="E128" s="55" t="s">
        <v>538</v>
      </c>
      <c r="F128" s="45">
        <v>619.39</v>
      </c>
      <c r="G128" s="4"/>
      <c r="H128" s="4"/>
      <c r="I128" s="4"/>
      <c r="J128" s="18" t="s">
        <v>312</v>
      </c>
      <c r="K128" s="4">
        <v>22312000</v>
      </c>
      <c r="L128" s="138" t="s">
        <v>127</v>
      </c>
    </row>
    <row r="129" spans="1:12" x14ac:dyDescent="0.25">
      <c r="A129" s="4"/>
      <c r="B129" s="4"/>
      <c r="C129" s="4"/>
      <c r="D129" s="4"/>
      <c r="E129" s="4"/>
      <c r="F129" s="45"/>
      <c r="G129" s="4"/>
      <c r="H129" s="4"/>
      <c r="I129" s="4"/>
      <c r="J129" s="18"/>
      <c r="K129" s="4"/>
      <c r="L129" s="34"/>
    </row>
    <row r="130" spans="1:12" x14ac:dyDescent="0.25">
      <c r="A130" s="4"/>
      <c r="B130" s="4"/>
      <c r="C130" s="4"/>
      <c r="D130" s="4"/>
      <c r="E130" s="4"/>
      <c r="F130" s="45"/>
      <c r="G130" s="4"/>
      <c r="H130" s="4"/>
      <c r="I130" s="4"/>
      <c r="J130" s="18"/>
      <c r="K130" s="4"/>
      <c r="L130" s="34"/>
    </row>
    <row r="131" spans="1:12" x14ac:dyDescent="0.25">
      <c r="A131" s="4"/>
      <c r="B131" s="4"/>
      <c r="C131" s="4"/>
      <c r="D131" s="4"/>
      <c r="E131" s="4"/>
      <c r="F131" s="45"/>
      <c r="G131" s="4"/>
      <c r="H131" s="4"/>
      <c r="I131" s="4"/>
      <c r="J131" s="18"/>
      <c r="K131" s="4"/>
      <c r="L131" s="34"/>
    </row>
    <row r="132" spans="1:12" x14ac:dyDescent="0.25">
      <c r="A132" s="4"/>
      <c r="B132" s="4"/>
      <c r="C132" s="4"/>
      <c r="D132" s="4"/>
      <c r="E132" s="4"/>
      <c r="F132" s="45"/>
      <c r="G132" s="4"/>
      <c r="H132" s="4"/>
      <c r="I132" s="4"/>
      <c r="J132" s="18"/>
      <c r="K132" s="4"/>
      <c r="L132" s="34"/>
    </row>
    <row r="133" spans="1:12" x14ac:dyDescent="0.25">
      <c r="A133" s="4"/>
      <c r="B133" s="4"/>
      <c r="C133" s="4"/>
      <c r="D133" s="4"/>
      <c r="E133" s="4"/>
      <c r="F133" s="45"/>
      <c r="G133" s="4"/>
      <c r="H133" s="4"/>
      <c r="I133" s="4"/>
      <c r="J133" s="18"/>
      <c r="K133" s="4"/>
      <c r="L133" s="34"/>
    </row>
    <row r="134" spans="1:12" x14ac:dyDescent="0.25">
      <c r="A134" s="4"/>
      <c r="B134" s="4"/>
      <c r="C134" s="4"/>
      <c r="D134" s="4"/>
      <c r="E134" s="4"/>
      <c r="F134" s="45"/>
      <c r="G134" s="4"/>
      <c r="H134" s="4"/>
      <c r="I134" s="4"/>
      <c r="J134" s="18"/>
      <c r="K134" s="4"/>
      <c r="L134" s="34"/>
    </row>
    <row r="135" spans="1:12" x14ac:dyDescent="0.25">
      <c r="A135" s="4"/>
      <c r="B135" s="4"/>
      <c r="C135" s="4"/>
      <c r="D135" s="4"/>
      <c r="E135" s="4"/>
      <c r="F135" s="45"/>
      <c r="G135" s="4"/>
      <c r="H135" s="4"/>
      <c r="I135" s="4"/>
      <c r="J135" s="18"/>
      <c r="K135" s="4"/>
      <c r="L135" s="34"/>
    </row>
    <row r="136" spans="1:12" x14ac:dyDescent="0.25">
      <c r="A136" s="4"/>
      <c r="B136" s="4"/>
      <c r="C136" s="4"/>
      <c r="D136" s="4"/>
      <c r="E136" s="4"/>
      <c r="F136" s="45"/>
      <c r="G136" s="4"/>
      <c r="H136" s="4"/>
      <c r="I136" s="4"/>
      <c r="J136" s="18"/>
      <c r="K136" s="4"/>
      <c r="L136" s="34"/>
    </row>
    <row r="137" spans="1:12" x14ac:dyDescent="0.25">
      <c r="A137" s="4"/>
      <c r="B137" s="4"/>
      <c r="C137" s="4"/>
      <c r="D137" s="4"/>
      <c r="E137" s="4"/>
      <c r="F137" s="45"/>
      <c r="G137" s="4"/>
      <c r="H137" s="4"/>
      <c r="I137" s="4"/>
      <c r="J137" s="18"/>
      <c r="K137" s="4"/>
      <c r="L137" s="34"/>
    </row>
    <row r="138" spans="1:12" x14ac:dyDescent="0.25">
      <c r="A138" s="4"/>
      <c r="B138" s="4"/>
      <c r="C138" s="4"/>
      <c r="D138" s="4"/>
      <c r="E138" s="4"/>
      <c r="F138" s="45"/>
      <c r="G138" s="4"/>
      <c r="H138" s="4"/>
      <c r="I138" s="4"/>
      <c r="J138" s="18"/>
      <c r="K138" s="4"/>
      <c r="L138" s="34"/>
    </row>
  </sheetData>
  <autoFilter ref="A2:K2"/>
  <mergeCells count="91">
    <mergeCell ref="A23:A25"/>
    <mergeCell ref="B23:B25"/>
    <mergeCell ref="C23:C25"/>
    <mergeCell ref="D23:D25"/>
    <mergeCell ref="E23:E25"/>
    <mergeCell ref="B99:B104"/>
    <mergeCell ref="C99:C104"/>
    <mergeCell ref="D99:D104"/>
    <mergeCell ref="E99:E104"/>
    <mergeCell ref="F99:F104"/>
    <mergeCell ref="F27:F28"/>
    <mergeCell ref="I27:I28"/>
    <mergeCell ref="J99:J104"/>
    <mergeCell ref="K99:K104"/>
    <mergeCell ref="L99:L104"/>
    <mergeCell ref="K44:K57"/>
    <mergeCell ref="J27:J28"/>
    <mergeCell ref="K27:K28"/>
    <mergeCell ref="L44:L57"/>
    <mergeCell ref="L30:L43"/>
    <mergeCell ref="I99:I104"/>
    <mergeCell ref="B5:B22"/>
    <mergeCell ref="B30:B43"/>
    <mergeCell ref="C30:C43"/>
    <mergeCell ref="D30:D43"/>
    <mergeCell ref="B44:B57"/>
    <mergeCell ref="C44:C57"/>
    <mergeCell ref="D44:D57"/>
    <mergeCell ref="B27:B28"/>
    <mergeCell ref="C27:C28"/>
    <mergeCell ref="K5:K22"/>
    <mergeCell ref="L5:L22"/>
    <mergeCell ref="C5:C21"/>
    <mergeCell ref="D5:D22"/>
    <mergeCell ref="E5:E22"/>
    <mergeCell ref="F5:F22"/>
    <mergeCell ref="I5:I22"/>
    <mergeCell ref="J5:J22"/>
    <mergeCell ref="A94:A96"/>
    <mergeCell ref="C94:C96"/>
    <mergeCell ref="D94:D96"/>
    <mergeCell ref="L94:L96"/>
    <mergeCell ref="K94:K96"/>
    <mergeCell ref="J94:J96"/>
    <mergeCell ref="I94:I96"/>
    <mergeCell ref="E94:E96"/>
    <mergeCell ref="F94:F96"/>
    <mergeCell ref="B94:B96"/>
    <mergeCell ref="E30:E43"/>
    <mergeCell ref="F30:F43"/>
    <mergeCell ref="I30:I43"/>
    <mergeCell ref="J30:J43"/>
    <mergeCell ref="K30:K43"/>
    <mergeCell ref="E44:E57"/>
    <mergeCell ref="F44:F57"/>
    <mergeCell ref="I44:I57"/>
    <mergeCell ref="J44:J57"/>
    <mergeCell ref="L112:L121"/>
    <mergeCell ref="F110:F111"/>
    <mergeCell ref="J87:J93"/>
    <mergeCell ref="K87:K93"/>
    <mergeCell ref="L87:L93"/>
    <mergeCell ref="J112:J121"/>
    <mergeCell ref="E112:E121"/>
    <mergeCell ref="F112:F121"/>
    <mergeCell ref="I23:I25"/>
    <mergeCell ref="J23:J25"/>
    <mergeCell ref="K23:K25"/>
    <mergeCell ref="L23:L25"/>
    <mergeCell ref="L27:L28"/>
    <mergeCell ref="A110:A111"/>
    <mergeCell ref="B110:B111"/>
    <mergeCell ref="C110:C111"/>
    <mergeCell ref="D110:D111"/>
    <mergeCell ref="E110:E111"/>
    <mergeCell ref="I122:I126"/>
    <mergeCell ref="I87:I93"/>
    <mergeCell ref="B87:B93"/>
    <mergeCell ref="C87:C93"/>
    <mergeCell ref="D87:D93"/>
    <mergeCell ref="E87:E93"/>
    <mergeCell ref="F87:F93"/>
    <mergeCell ref="I112:I121"/>
    <mergeCell ref="B122:B126"/>
    <mergeCell ref="C122:C126"/>
    <mergeCell ref="D122:D126"/>
    <mergeCell ref="E122:E126"/>
    <mergeCell ref="F122:F126"/>
    <mergeCell ref="B112:B121"/>
    <mergeCell ref="C112:C121"/>
    <mergeCell ref="D112:D1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ბიუჯეტი</vt:lpstr>
      <vt:lpstr>ვაუჩერი</vt:lpstr>
      <vt:lpstr>სპეცის ხელშეკრულებები</vt:lpstr>
      <vt:lpstr>'სპეცის ხელშეკრულებები'!_FilterDatabase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man21</dc:creator>
  <cp:lastModifiedBy>tamar kvinikadze</cp:lastModifiedBy>
  <cp:lastPrinted>2013-04-30T12:48:11Z</cp:lastPrinted>
  <dcterms:created xsi:type="dcterms:W3CDTF">2011-07-28T08:02:06Z</dcterms:created>
  <dcterms:modified xsi:type="dcterms:W3CDTF">2014-10-22T13:22:56Z</dcterms:modified>
</cp:coreProperties>
</file>