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aqtiuli\2015\ფინანსები\ბიუჯეტის შესრულება\"/>
    </mc:Choice>
  </mc:AlternateContent>
  <workbookProtection workbookAlgorithmName="SHA-512" workbookHashValue="TZX16ZE2Nb25vRLELlXMalKxFzXJt4SFma4IdhkJmoJ8VN0qMeB9SJl6el6b8ZOrvP2HD/xIx5UPCAO1HL5kCA==" workbookSaltValue="WOxdO8A8H1lKGy3Rd3ymxQ==" workbookSpinCount="100000" lockStructure="1"/>
  <bookViews>
    <workbookView xWindow="480" yWindow="360" windowWidth="20730" windowHeight="9795" tabRatio="947"/>
  </bookViews>
  <sheets>
    <sheet name="თავსართი" sheetId="24" r:id="rId1"/>
    <sheet name="ფორმა 1" sheetId="32" r:id="rId2"/>
    <sheet name="ფორმა 2" sheetId="33" r:id="rId3"/>
    <sheet name="ფორმა 3" sheetId="34" r:id="rId4"/>
    <sheet name="ფორმა 4" sheetId="35" r:id="rId5"/>
    <sheet name="ფორმა 5" sheetId="36" r:id="rId6"/>
    <sheet name="დანართი 1" sheetId="31" r:id="rId7"/>
    <sheet name="დანართი  2" sheetId="10" r:id="rId8"/>
    <sheet name="დანართი 3" sheetId="11" r:id="rId9"/>
    <sheet name="დანართი 4" sheetId="12" r:id="rId10"/>
    <sheet name="დანართი 5" sheetId="6" r:id="rId11"/>
    <sheet name="დანართი 6" sheetId="13" r:id="rId12"/>
    <sheet name="დანართი 7" sheetId="22" r:id="rId13"/>
    <sheet name="დანართი 8" sheetId="9" r:id="rId14"/>
    <sheet name="დანართი 9" sheetId="25" r:id="rId15"/>
    <sheet name="დანართი 10" sheetId="26" r:id="rId16"/>
    <sheet name="დანართი 11" sheetId="29" r:id="rId17"/>
    <sheet name="დანართი 12" sheetId="30" r:id="rId18"/>
  </sheets>
  <externalReferences>
    <externalReference r:id="rId19"/>
    <externalReference r:id="rId20"/>
  </externalReferences>
  <definedNames>
    <definedName name="_xlnm._FilterDatabase" localSheetId="16" hidden="1">'დანართი 11'!$C$5:$I$375</definedName>
    <definedName name="_xlnm.Print_Area" localSheetId="7">'დანართი  2'!$B$2:$O$94</definedName>
    <definedName name="_xlnm.Print_Area" localSheetId="6">'დანართი 1'!$B$2:$G$157</definedName>
    <definedName name="_xlnm.Print_Area" localSheetId="15">'დანართი 10'!$B$2:$R$44</definedName>
    <definedName name="_xlnm.Print_Area" localSheetId="16">'დანართი 11'!$C$2:$I$400</definedName>
    <definedName name="_xlnm.Print_Area" localSheetId="17">'დანართი 12'!$C$2:$I$128</definedName>
    <definedName name="_xlnm.Print_Area" localSheetId="8">'დანართი 3'!$B$3:$M$93</definedName>
    <definedName name="_xlnm.Print_Area" localSheetId="9">'დანართი 4'!$B$2:$M$90</definedName>
    <definedName name="_xlnm.Print_Area" localSheetId="10">'დანართი 5'!$B$2:$AD$60</definedName>
    <definedName name="_xlnm.Print_Area" localSheetId="11">'დანართი 6'!$B$3:$F$34</definedName>
    <definedName name="_xlnm.Print_Area" localSheetId="12">'დანართი 7'!$B$2:$L$38</definedName>
    <definedName name="_xlnm.Print_Area" localSheetId="13">'დანართი 8'!$B$2:$U$28</definedName>
    <definedName name="_xlnm.Print_Area" localSheetId="14">'დანართი 9'!$B$2:$R$42</definedName>
    <definedName name="_xlnm.Print_Area" localSheetId="0">თავსართი!$B$2:$K$44</definedName>
    <definedName name="_xlnm.Print_Area" localSheetId="1">'ფორმა 1'!$A$1:$F$44</definedName>
    <definedName name="_xlnm.Print_Area" localSheetId="2">'ფორმა 2'!$A$1:$G$37</definedName>
    <definedName name="_xlnm.Print_Area" localSheetId="3">'ფორმა 3'!$A$1:$G$46</definedName>
    <definedName name="_xlnm.Print_Area" localSheetId="4">'ფორმა 4'!$A$1:$F$22</definedName>
    <definedName name="_xlnm.Print_Titles" localSheetId="14">'დანართი 9'!$4:$4</definedName>
  </definedNames>
  <calcPr calcId="152511"/>
</workbook>
</file>

<file path=xl/calcChain.xml><?xml version="1.0" encoding="utf-8"?>
<calcChain xmlns="http://schemas.openxmlformats.org/spreadsheetml/2006/main">
  <c r="E383" i="29" l="1"/>
  <c r="E395" i="29" s="1"/>
  <c r="E101" i="30"/>
  <c r="G6" i="29"/>
  <c r="E119" i="30"/>
  <c r="R20" i="26" s="1"/>
  <c r="E123" i="30" l="1"/>
  <c r="M16" i="10"/>
  <c r="O23" i="10" l="1"/>
  <c r="O22" i="10" s="1"/>
  <c r="K23" i="10"/>
  <c r="K22" i="10" s="1"/>
  <c r="L23" i="10"/>
  <c r="L22" i="10" s="1"/>
  <c r="M23" i="10"/>
  <c r="M22" i="10" s="1"/>
  <c r="N23" i="10"/>
  <c r="N22" i="10" s="1"/>
  <c r="AA41" i="6"/>
  <c r="H34" i="10"/>
  <c r="L35" i="10"/>
  <c r="K35" i="10"/>
  <c r="J35" i="10"/>
  <c r="L76" i="10"/>
  <c r="M76" i="10"/>
  <c r="N76" i="10"/>
  <c r="O76" i="10"/>
  <c r="G34" i="10" l="1"/>
  <c r="O20" i="9" l="1"/>
  <c r="O19" i="9" s="1"/>
  <c r="N19" i="9" l="1"/>
  <c r="R19" i="9"/>
  <c r="R20" i="9"/>
  <c r="N20" i="9"/>
  <c r="B9" i="9" l="1"/>
  <c r="G36" i="10" l="1"/>
  <c r="H36" i="10"/>
  <c r="I36" i="10"/>
  <c r="J36" i="10"/>
  <c r="J34" i="10" s="1"/>
  <c r="K36" i="10"/>
  <c r="K34" i="10" s="1"/>
  <c r="L36" i="10"/>
  <c r="L34" i="10" s="1"/>
  <c r="M36" i="10"/>
  <c r="M34" i="10" s="1"/>
  <c r="N36" i="10"/>
  <c r="N34" i="10" s="1"/>
  <c r="O36" i="10"/>
  <c r="O34" i="10" s="1"/>
  <c r="E19" i="6" l="1"/>
  <c r="E17" i="6"/>
  <c r="E13" i="6"/>
  <c r="E41" i="6"/>
  <c r="E36" i="6"/>
  <c r="E33" i="6"/>
  <c r="E32" i="6"/>
  <c r="G34" i="6" l="1"/>
  <c r="L18" i="22" l="1"/>
  <c r="K18" i="22"/>
  <c r="J18" i="22"/>
  <c r="L17" i="22"/>
  <c r="K17" i="22"/>
  <c r="J17" i="22"/>
  <c r="F20" i="13"/>
  <c r="E20" i="13"/>
  <c r="F11" i="13"/>
  <c r="E11" i="13"/>
  <c r="AD52" i="6"/>
  <c r="AD51" i="6"/>
  <c r="AD50" i="6"/>
  <c r="AC49" i="6"/>
  <c r="AC46" i="6" s="1"/>
  <c r="AB49" i="6"/>
  <c r="AA49" i="6"/>
  <c r="AA46" i="6" s="1"/>
  <c r="Y49" i="6"/>
  <c r="X49" i="6"/>
  <c r="X46" i="6" s="1"/>
  <c r="W49" i="6"/>
  <c r="W46" i="6" s="1"/>
  <c r="V49" i="6"/>
  <c r="V46" i="6" s="1"/>
  <c r="U49" i="6"/>
  <c r="U46" i="6" s="1"/>
  <c r="T49" i="6"/>
  <c r="T46" i="6" s="1"/>
  <c r="S49" i="6"/>
  <c r="S46" i="6" s="1"/>
  <c r="R49" i="6"/>
  <c r="R46" i="6" s="1"/>
  <c r="Q49" i="6"/>
  <c r="P49" i="6"/>
  <c r="P46" i="6" s="1"/>
  <c r="O49" i="6"/>
  <c r="O46" i="6" s="1"/>
  <c r="N49" i="6"/>
  <c r="N46" i="6" s="1"/>
  <c r="M49" i="6"/>
  <c r="M46" i="6" s="1"/>
  <c r="L49" i="6"/>
  <c r="L46" i="6" s="1"/>
  <c r="K49" i="6"/>
  <c r="K46" i="6" s="1"/>
  <c r="J49" i="6"/>
  <c r="J46" i="6" s="1"/>
  <c r="I49" i="6"/>
  <c r="H49" i="6"/>
  <c r="H46" i="6" s="1"/>
  <c r="G49" i="6"/>
  <c r="G46" i="6" s="1"/>
  <c r="F49" i="6"/>
  <c r="F46" i="6" s="1"/>
  <c r="E49" i="6"/>
  <c r="E46" i="6" s="1"/>
  <c r="AD48" i="6"/>
  <c r="AD47" i="6"/>
  <c r="AB46" i="6"/>
  <c r="Y46" i="6"/>
  <c r="Q46" i="6"/>
  <c r="I46" i="6"/>
  <c r="AD45" i="6"/>
  <c r="AD44" i="6"/>
  <c r="AD43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AD41" i="6"/>
  <c r="AD39" i="6"/>
  <c r="AD38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AD36" i="6"/>
  <c r="AD35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F34" i="6"/>
  <c r="E34" i="6"/>
  <c r="AD33" i="6"/>
  <c r="AD32" i="6"/>
  <c r="AC31" i="6"/>
  <c r="AB31" i="6"/>
  <c r="AA31" i="6"/>
  <c r="Z31" i="6"/>
  <c r="Y31" i="6"/>
  <c r="X31" i="6"/>
  <c r="W31" i="6"/>
  <c r="V31" i="6"/>
  <c r="U31" i="6"/>
  <c r="U54" i="6" s="1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G91" i="31" s="1"/>
  <c r="Z21" i="6"/>
  <c r="AD29" i="6"/>
  <c r="AD28" i="6"/>
  <c r="AD27" i="6"/>
  <c r="AD26" i="6"/>
  <c r="AD25" i="6"/>
  <c r="AD24" i="6"/>
  <c r="AD23" i="6"/>
  <c r="AD22" i="6"/>
  <c r="AC21" i="6"/>
  <c r="AB21" i="6"/>
  <c r="AA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AD19" i="6"/>
  <c r="AD18" i="6"/>
  <c r="AD17" i="6"/>
  <c r="AD16" i="6"/>
  <c r="AD15" i="6"/>
  <c r="AD14" i="6"/>
  <c r="AD13" i="6"/>
  <c r="AC12" i="6"/>
  <c r="AC10" i="6" s="1"/>
  <c r="AB12" i="6"/>
  <c r="AB10" i="6" s="1"/>
  <c r="AA12" i="6"/>
  <c r="AA10" i="6" s="1"/>
  <c r="Y12" i="6"/>
  <c r="Y10" i="6" s="1"/>
  <c r="X12" i="6"/>
  <c r="X10" i="6" s="1"/>
  <c r="W12" i="6"/>
  <c r="W10" i="6" s="1"/>
  <c r="V12" i="6"/>
  <c r="V10" i="6" s="1"/>
  <c r="U12" i="6"/>
  <c r="U10" i="6" s="1"/>
  <c r="T12" i="6"/>
  <c r="T10" i="6" s="1"/>
  <c r="S12" i="6"/>
  <c r="S10" i="6" s="1"/>
  <c r="R12" i="6"/>
  <c r="R10" i="6" s="1"/>
  <c r="Q12" i="6"/>
  <c r="Q10" i="6" s="1"/>
  <c r="P12" i="6"/>
  <c r="P10" i="6" s="1"/>
  <c r="O12" i="6"/>
  <c r="O10" i="6" s="1"/>
  <c r="N12" i="6"/>
  <c r="N10" i="6" s="1"/>
  <c r="M12" i="6"/>
  <c r="M10" i="6" s="1"/>
  <c r="L12" i="6"/>
  <c r="L10" i="6" s="1"/>
  <c r="K12" i="6"/>
  <c r="K10" i="6" s="1"/>
  <c r="J12" i="6"/>
  <c r="J10" i="6" s="1"/>
  <c r="I12" i="6"/>
  <c r="I10" i="6" s="1"/>
  <c r="H12" i="6"/>
  <c r="H10" i="6" s="1"/>
  <c r="G12" i="6"/>
  <c r="G10" i="6" s="1"/>
  <c r="F12" i="6"/>
  <c r="F10" i="6" s="1"/>
  <c r="E12" i="6"/>
  <c r="E10" i="6" s="1"/>
  <c r="AD11" i="6"/>
  <c r="M76" i="12"/>
  <c r="L76" i="12"/>
  <c r="I76" i="12"/>
  <c r="G76" i="12"/>
  <c r="M68" i="12"/>
  <c r="M67" i="12" s="1"/>
  <c r="L68" i="12"/>
  <c r="L67" i="12" s="1"/>
  <c r="I68" i="12"/>
  <c r="G68" i="12"/>
  <c r="M58" i="12"/>
  <c r="L58" i="12"/>
  <c r="I58" i="12"/>
  <c r="G58" i="12"/>
  <c r="M50" i="12"/>
  <c r="L50" i="12"/>
  <c r="I50" i="12"/>
  <c r="G50" i="12"/>
  <c r="M49" i="12"/>
  <c r="L49" i="12"/>
  <c r="I49" i="12"/>
  <c r="G49" i="12"/>
  <c r="M38" i="12"/>
  <c r="L38" i="12"/>
  <c r="J38" i="12"/>
  <c r="I38" i="12"/>
  <c r="H38" i="12"/>
  <c r="G38" i="12"/>
  <c r="F38" i="12"/>
  <c r="M30" i="12"/>
  <c r="L30" i="12"/>
  <c r="J30" i="12"/>
  <c r="I30" i="12"/>
  <c r="H30" i="12"/>
  <c r="H29" i="12" s="1"/>
  <c r="G30" i="12"/>
  <c r="F30" i="12"/>
  <c r="M20" i="12"/>
  <c r="L20" i="12"/>
  <c r="J20" i="12"/>
  <c r="I20" i="12"/>
  <c r="H20" i="12"/>
  <c r="G20" i="12"/>
  <c r="F20" i="12"/>
  <c r="M12" i="12"/>
  <c r="L12" i="12"/>
  <c r="J12" i="12"/>
  <c r="I12" i="12"/>
  <c r="I11" i="12" s="1"/>
  <c r="H12" i="12"/>
  <c r="G12" i="12"/>
  <c r="F12" i="12"/>
  <c r="M83" i="11"/>
  <c r="M80" i="11" s="1"/>
  <c r="L83" i="11"/>
  <c r="L80" i="11" s="1"/>
  <c r="J83" i="11"/>
  <c r="J80" i="11" s="1"/>
  <c r="I83" i="11"/>
  <c r="I80" i="11" s="1"/>
  <c r="H83" i="11"/>
  <c r="H80" i="11" s="1"/>
  <c r="G83" i="11"/>
  <c r="G80" i="11" s="1"/>
  <c r="F83" i="11"/>
  <c r="F80" i="11"/>
  <c r="M74" i="11"/>
  <c r="L74" i="11"/>
  <c r="L72" i="11" s="1"/>
  <c r="J74" i="11"/>
  <c r="J72" i="11" s="1"/>
  <c r="I74" i="11"/>
  <c r="I72" i="11" s="1"/>
  <c r="H74" i="11"/>
  <c r="H72" i="11" s="1"/>
  <c r="G74" i="11"/>
  <c r="G72" i="11" s="1"/>
  <c r="F74" i="11"/>
  <c r="F72" i="11" s="1"/>
  <c r="M72" i="11"/>
  <c r="M69" i="11"/>
  <c r="M67" i="11" s="1"/>
  <c r="L69" i="11"/>
  <c r="L67" i="11" s="1"/>
  <c r="J69" i="11"/>
  <c r="I69" i="11"/>
  <c r="I67" i="11" s="1"/>
  <c r="H69" i="11"/>
  <c r="H67" i="11" s="1"/>
  <c r="G69" i="11"/>
  <c r="G67" i="11" s="1"/>
  <c r="F69" i="11"/>
  <c r="F67" i="11" s="1"/>
  <c r="J67" i="11"/>
  <c r="M64" i="11"/>
  <c r="L64" i="11"/>
  <c r="J64" i="11"/>
  <c r="I64" i="11"/>
  <c r="H64" i="11"/>
  <c r="G64" i="11"/>
  <c r="F64" i="11"/>
  <c r="M52" i="11"/>
  <c r="L52" i="11"/>
  <c r="J52" i="11"/>
  <c r="I52" i="11"/>
  <c r="H52" i="11"/>
  <c r="G52" i="11"/>
  <c r="F52" i="11"/>
  <c r="M44" i="11"/>
  <c r="M41" i="11" s="1"/>
  <c r="L44" i="11"/>
  <c r="L41" i="11" s="1"/>
  <c r="J44" i="11"/>
  <c r="J41" i="11" s="1"/>
  <c r="I44" i="11"/>
  <c r="I41" i="11" s="1"/>
  <c r="H44" i="11"/>
  <c r="H41" i="11" s="1"/>
  <c r="G44" i="11"/>
  <c r="G41" i="11" s="1"/>
  <c r="F44" i="11"/>
  <c r="F41" i="11" s="1"/>
  <c r="M35" i="11"/>
  <c r="M34" i="11" s="1"/>
  <c r="M33" i="11" s="1"/>
  <c r="L35" i="11"/>
  <c r="L34" i="11" s="1"/>
  <c r="L33" i="11" s="1"/>
  <c r="J35" i="11"/>
  <c r="J34" i="11" s="1"/>
  <c r="J33" i="11" s="1"/>
  <c r="I35" i="11"/>
  <c r="I34" i="11" s="1"/>
  <c r="I33" i="11" s="1"/>
  <c r="H35" i="11"/>
  <c r="H34" i="11" s="1"/>
  <c r="H33" i="11" s="1"/>
  <c r="G35" i="11"/>
  <c r="G34" i="11" s="1"/>
  <c r="G33" i="11" s="1"/>
  <c r="F35" i="11"/>
  <c r="F34" i="11" s="1"/>
  <c r="F33" i="11" s="1"/>
  <c r="M30" i="11"/>
  <c r="M28" i="11" s="1"/>
  <c r="L30" i="11"/>
  <c r="L28" i="11" s="1"/>
  <c r="J30" i="11"/>
  <c r="J28" i="11" s="1"/>
  <c r="I30" i="11"/>
  <c r="I28" i="11" s="1"/>
  <c r="H30" i="11"/>
  <c r="H28" i="11" s="1"/>
  <c r="G30" i="11"/>
  <c r="G28" i="11" s="1"/>
  <c r="F30" i="11"/>
  <c r="F28" i="11" s="1"/>
  <c r="M25" i="11"/>
  <c r="L25" i="11"/>
  <c r="J25" i="11"/>
  <c r="I25" i="11"/>
  <c r="H25" i="11"/>
  <c r="G25" i="11"/>
  <c r="F25" i="11"/>
  <c r="M13" i="11"/>
  <c r="L13" i="11"/>
  <c r="J13" i="11"/>
  <c r="I13" i="11"/>
  <c r="H13" i="11"/>
  <c r="G13" i="11"/>
  <c r="F13" i="11"/>
  <c r="O85" i="10"/>
  <c r="N85" i="10"/>
  <c r="M85" i="10"/>
  <c r="L85" i="10"/>
  <c r="K85" i="10"/>
  <c r="J85" i="10"/>
  <c r="I85" i="10"/>
  <c r="H85" i="10"/>
  <c r="G85" i="10"/>
  <c r="F85" i="10"/>
  <c r="O80" i="10"/>
  <c r="N80" i="10"/>
  <c r="M80" i="10"/>
  <c r="L80" i="10"/>
  <c r="K80" i="10"/>
  <c r="J80" i="10"/>
  <c r="I80" i="10"/>
  <c r="H80" i="10"/>
  <c r="G80" i="10"/>
  <c r="F80" i="10"/>
  <c r="K76" i="10"/>
  <c r="J76" i="10"/>
  <c r="I76" i="10"/>
  <c r="H76" i="10"/>
  <c r="G76" i="10"/>
  <c r="F76" i="10"/>
  <c r="O73" i="10"/>
  <c r="N73" i="10"/>
  <c r="M73" i="10"/>
  <c r="L73" i="10"/>
  <c r="K73" i="10"/>
  <c r="J73" i="10"/>
  <c r="I73" i="10"/>
  <c r="H73" i="10"/>
  <c r="G73" i="10"/>
  <c r="F73" i="10"/>
  <c r="O70" i="10"/>
  <c r="N70" i="10"/>
  <c r="M70" i="10"/>
  <c r="L70" i="10"/>
  <c r="K70" i="10"/>
  <c r="J70" i="10"/>
  <c r="I70" i="10"/>
  <c r="H70" i="10"/>
  <c r="G70" i="10"/>
  <c r="F70" i="10"/>
  <c r="O66" i="10"/>
  <c r="N66" i="10"/>
  <c r="M66" i="10"/>
  <c r="L66" i="10"/>
  <c r="K66" i="10"/>
  <c r="J66" i="10"/>
  <c r="I66" i="10"/>
  <c r="H66" i="10"/>
  <c r="G66" i="10"/>
  <c r="F66" i="10"/>
  <c r="O63" i="10"/>
  <c r="N63" i="10"/>
  <c r="M63" i="10"/>
  <c r="L63" i="10"/>
  <c r="K63" i="10"/>
  <c r="J63" i="10"/>
  <c r="I63" i="10"/>
  <c r="H63" i="10"/>
  <c r="G63" i="10"/>
  <c r="F63" i="10"/>
  <c r="O60" i="10"/>
  <c r="N60" i="10"/>
  <c r="M60" i="10"/>
  <c r="L60" i="10"/>
  <c r="K60" i="10"/>
  <c r="J60" i="10"/>
  <c r="I60" i="10"/>
  <c r="H60" i="10"/>
  <c r="G60" i="10"/>
  <c r="F60" i="10"/>
  <c r="O51" i="10"/>
  <c r="N51" i="10"/>
  <c r="N50" i="10" s="1"/>
  <c r="M51" i="10"/>
  <c r="L51" i="10"/>
  <c r="L50" i="10" s="1"/>
  <c r="K51" i="10"/>
  <c r="K50" i="10" s="1"/>
  <c r="J51" i="10"/>
  <c r="J50" i="10" s="1"/>
  <c r="I51" i="10"/>
  <c r="I50" i="10" s="1"/>
  <c r="H51" i="10"/>
  <c r="H50" i="10" s="1"/>
  <c r="G51" i="10"/>
  <c r="G50" i="10" s="1"/>
  <c r="F51" i="10"/>
  <c r="F50" i="10" s="1"/>
  <c r="O31" i="10"/>
  <c r="O21" i="10" s="1"/>
  <c r="N31" i="10"/>
  <c r="M31" i="10"/>
  <c r="L31" i="10"/>
  <c r="K31" i="10"/>
  <c r="J31" i="10"/>
  <c r="I31" i="10"/>
  <c r="H31" i="10"/>
  <c r="G31" i="10"/>
  <c r="F31" i="10"/>
  <c r="F21" i="10" s="1"/>
  <c r="N21" i="10"/>
  <c r="K21" i="10"/>
  <c r="J23" i="10"/>
  <c r="J22" i="10" s="1"/>
  <c r="I23" i="10"/>
  <c r="G23" i="10"/>
  <c r="G21" i="10" s="1"/>
  <c r="O14" i="10"/>
  <c r="O11" i="10" s="1"/>
  <c r="N14" i="10"/>
  <c r="N11" i="10" s="1"/>
  <c r="M14" i="10"/>
  <c r="M11" i="10" s="1"/>
  <c r="L14" i="10"/>
  <c r="L11" i="10" s="1"/>
  <c r="I14" i="10"/>
  <c r="I11" i="10" s="1"/>
  <c r="H14" i="10"/>
  <c r="H11" i="10" s="1"/>
  <c r="G14" i="10"/>
  <c r="G11" i="10" s="1"/>
  <c r="F14" i="10"/>
  <c r="F11" i="10" s="1"/>
  <c r="G139" i="31"/>
  <c r="F139" i="31"/>
  <c r="G55" i="31"/>
  <c r="F55" i="31"/>
  <c r="AA20" i="6" l="1"/>
  <c r="G20" i="6"/>
  <c r="AD42" i="6"/>
  <c r="J21" i="10"/>
  <c r="G59" i="10"/>
  <c r="K59" i="10"/>
  <c r="K20" i="10" s="1"/>
  <c r="O69" i="10"/>
  <c r="N59" i="10"/>
  <c r="H59" i="10"/>
  <c r="L59" i="10"/>
  <c r="J59" i="10"/>
  <c r="F69" i="10"/>
  <c r="O59" i="10"/>
  <c r="G69" i="10"/>
  <c r="G20" i="10" s="1"/>
  <c r="H11" i="12"/>
  <c r="M11" i="12"/>
  <c r="J51" i="11"/>
  <c r="M29" i="12"/>
  <c r="H69" i="10"/>
  <c r="J69" i="10"/>
  <c r="J20" i="10" s="1"/>
  <c r="AB20" i="6"/>
  <c r="J20" i="6"/>
  <c r="N20" i="6"/>
  <c r="R20" i="6"/>
  <c r="I12" i="11"/>
  <c r="I29" i="12"/>
  <c r="I69" i="10"/>
  <c r="M69" i="10"/>
  <c r="K69" i="10"/>
  <c r="N79" i="10"/>
  <c r="F11" i="12"/>
  <c r="J11" i="12"/>
  <c r="F29" i="12"/>
  <c r="J29" i="12"/>
  <c r="M50" i="10"/>
  <c r="F59" i="10"/>
  <c r="F20" i="10" s="1"/>
  <c r="F51" i="11"/>
  <c r="F50" i="11" s="1"/>
  <c r="V20" i="6"/>
  <c r="F20" i="6"/>
  <c r="H21" i="10"/>
  <c r="L21" i="10"/>
  <c r="I59" i="10"/>
  <c r="M59" i="10"/>
  <c r="N69" i="10"/>
  <c r="L79" i="10"/>
  <c r="I51" i="11"/>
  <c r="I50" i="11" s="1"/>
  <c r="G11" i="12"/>
  <c r="L11" i="12"/>
  <c r="G29" i="12"/>
  <c r="L29" i="12"/>
  <c r="H20" i="6"/>
  <c r="L20" i="6"/>
  <c r="P20" i="6"/>
  <c r="T20" i="6"/>
  <c r="X20" i="6"/>
  <c r="AC20" i="6"/>
  <c r="O20" i="6"/>
  <c r="S20" i="6"/>
  <c r="W20" i="6"/>
  <c r="AD37" i="6"/>
  <c r="I21" i="10"/>
  <c r="H51" i="11"/>
  <c r="H50" i="11" s="1"/>
  <c r="I20" i="6"/>
  <c r="M20" i="6"/>
  <c r="Q20" i="6"/>
  <c r="Y20" i="6"/>
  <c r="AD34" i="6"/>
  <c r="G12" i="11"/>
  <c r="G11" i="11" s="1"/>
  <c r="J50" i="11"/>
  <c r="F12" i="11"/>
  <c r="F11" i="11" s="1"/>
  <c r="J12" i="11"/>
  <c r="J11" i="11" s="1"/>
  <c r="G51" i="11"/>
  <c r="G50" i="11" s="1"/>
  <c r="AD49" i="6"/>
  <c r="AD46" i="6"/>
  <c r="L69" i="10"/>
  <c r="G92" i="31"/>
  <c r="L51" i="11"/>
  <c r="L50" i="11" s="1"/>
  <c r="AD31" i="6"/>
  <c r="M51" i="11"/>
  <c r="M50" i="11" s="1"/>
  <c r="F140" i="31"/>
  <c r="E47" i="32" s="1"/>
  <c r="G140" i="31"/>
  <c r="F47" i="32" s="1"/>
  <c r="Z20" i="6"/>
  <c r="U20" i="6"/>
  <c r="E20" i="6"/>
  <c r="K20" i="6"/>
  <c r="AD12" i="6"/>
  <c r="AD10" i="6" s="1"/>
  <c r="M12" i="11"/>
  <c r="M11" i="11" s="1"/>
  <c r="L12" i="11"/>
  <c r="L11" i="11" s="1"/>
  <c r="AD30" i="6"/>
  <c r="I11" i="11"/>
  <c r="H12" i="11"/>
  <c r="H11" i="11" s="1"/>
  <c r="O20" i="10" l="1"/>
  <c r="M21" i="10"/>
  <c r="N20" i="10"/>
  <c r="I5" i="36" s="1"/>
  <c r="AD21" i="6"/>
  <c r="AD20" i="6" s="1"/>
  <c r="H20" i="10"/>
  <c r="L20" i="10"/>
  <c r="I20" i="10"/>
  <c r="G5" i="36" l="1"/>
  <c r="M20" i="10"/>
  <c r="F91" i="31"/>
  <c r="F92" i="31" s="1"/>
  <c r="E10" i="36" l="1"/>
  <c r="E9" i="36"/>
  <c r="E8" i="36"/>
  <c r="D10" i="36"/>
  <c r="D9" i="36"/>
  <c r="D8" i="36"/>
  <c r="E7" i="36"/>
  <c r="D7" i="36"/>
  <c r="G10" i="36"/>
  <c r="G9" i="36"/>
  <c r="G8" i="36"/>
  <c r="I7" i="36"/>
  <c r="G7" i="36"/>
  <c r="J10" i="36" l="1"/>
  <c r="J9" i="36"/>
  <c r="J8" i="36"/>
  <c r="J7" i="36"/>
  <c r="J5" i="36"/>
  <c r="H10" i="36" l="1"/>
  <c r="H9" i="36"/>
  <c r="H8" i="36"/>
  <c r="H7" i="36"/>
  <c r="H5" i="36"/>
  <c r="F10" i="36"/>
  <c r="F9" i="36"/>
  <c r="F8" i="36"/>
  <c r="F7" i="36"/>
  <c r="F5" i="36"/>
  <c r="E39" i="32" l="1"/>
  <c r="E40" i="26"/>
  <c r="E39" i="26"/>
  <c r="E37" i="26"/>
  <c r="E36" i="26"/>
  <c r="E35" i="26"/>
  <c r="E34" i="26"/>
  <c r="E33" i="26"/>
  <c r="E31" i="26"/>
  <c r="E30" i="26"/>
  <c r="E28" i="26"/>
  <c r="E27" i="26"/>
  <c r="E26" i="26"/>
  <c r="E25" i="26"/>
  <c r="E24" i="26"/>
  <c r="E23" i="26"/>
  <c r="E21" i="26"/>
  <c r="E20" i="26"/>
  <c r="E19" i="26"/>
  <c r="E18" i="26"/>
  <c r="E17" i="26"/>
  <c r="E16" i="26"/>
  <c r="E15" i="26"/>
  <c r="E14" i="26"/>
  <c r="E13" i="26"/>
  <c r="E12" i="26"/>
  <c r="E11" i="26"/>
  <c r="E9" i="26"/>
  <c r="E7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R10" i="26"/>
  <c r="R8" i="26" s="1"/>
  <c r="Q10" i="26"/>
  <c r="Q8" i="26" s="1"/>
  <c r="Q6" i="26" s="1"/>
  <c r="P10" i="26"/>
  <c r="P8" i="26" s="1"/>
  <c r="P6" i="26" s="1"/>
  <c r="O10" i="26"/>
  <c r="N10" i="26"/>
  <c r="N8" i="26" s="1"/>
  <c r="N6" i="26" s="1"/>
  <c r="M10" i="26"/>
  <c r="M8" i="26" s="1"/>
  <c r="M6" i="26" s="1"/>
  <c r="L10" i="26"/>
  <c r="L8" i="26" s="1"/>
  <c r="L6" i="26" s="1"/>
  <c r="K10" i="26"/>
  <c r="J10" i="26"/>
  <c r="J8" i="26" s="1"/>
  <c r="J6" i="26" s="1"/>
  <c r="I10" i="26"/>
  <c r="I8" i="26" s="1"/>
  <c r="I6" i="26" s="1"/>
  <c r="H10" i="26"/>
  <c r="H8" i="26" s="1"/>
  <c r="H6" i="26" s="1"/>
  <c r="G10" i="26"/>
  <c r="O8" i="26"/>
  <c r="O6" i="26" s="1"/>
  <c r="K8" i="26"/>
  <c r="K6" i="26" s="1"/>
  <c r="G8" i="26"/>
  <c r="G6" i="26" s="1"/>
  <c r="F22" i="26"/>
  <c r="F29" i="26"/>
  <c r="F32" i="26"/>
  <c r="E32" i="26" s="1"/>
  <c r="F38" i="26"/>
  <c r="R6" i="26" l="1"/>
  <c r="E22" i="26"/>
  <c r="E29" i="26"/>
  <c r="E38" i="26"/>
  <c r="F39" i="32"/>
  <c r="F10" i="26"/>
  <c r="G8" i="25"/>
  <c r="H8" i="25"/>
  <c r="I8" i="25"/>
  <c r="J8" i="25"/>
  <c r="K8" i="25"/>
  <c r="L8" i="25"/>
  <c r="M8" i="25"/>
  <c r="N8" i="25"/>
  <c r="O8" i="25"/>
  <c r="P8" i="25"/>
  <c r="Q8" i="25"/>
  <c r="R8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G35" i="25"/>
  <c r="G7" i="25" s="1"/>
  <c r="H35" i="25"/>
  <c r="H7" i="25" s="1"/>
  <c r="I35" i="25"/>
  <c r="I7" i="25" s="1"/>
  <c r="J35" i="25"/>
  <c r="J7" i="25" s="1"/>
  <c r="K35" i="25"/>
  <c r="K7" i="25" s="1"/>
  <c r="L35" i="25"/>
  <c r="L7" i="25" s="1"/>
  <c r="M35" i="25"/>
  <c r="M7" i="25" s="1"/>
  <c r="N35" i="25"/>
  <c r="N7" i="25" s="1"/>
  <c r="O35" i="25"/>
  <c r="O7" i="25" s="1"/>
  <c r="P35" i="25"/>
  <c r="P7" i="25" s="1"/>
  <c r="Q35" i="25"/>
  <c r="Q7" i="25" s="1"/>
  <c r="R35" i="25"/>
  <c r="F35" i="25"/>
  <c r="F26" i="25"/>
  <c r="F15" i="25"/>
  <c r="F8" i="25"/>
  <c r="R7" i="25" l="1"/>
  <c r="F7" i="25"/>
  <c r="F8" i="26"/>
  <c r="E10" i="26"/>
  <c r="E8" i="25"/>
  <c r="T17" i="9"/>
  <c r="E7" i="25" l="1"/>
  <c r="F6" i="26"/>
  <c r="E6" i="26" s="1"/>
  <c r="E8" i="26"/>
  <c r="D17" i="9"/>
  <c r="E38" i="25" l="1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U17" i="9"/>
  <c r="S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R17" i="9" l="1"/>
</calcChain>
</file>

<file path=xl/comments1.xml><?xml version="1.0" encoding="utf-8"?>
<comments xmlns="http://schemas.openxmlformats.org/spreadsheetml/2006/main">
  <authors>
    <author>Aleksandre Melkadze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Aleksandre Melkadze:</t>
        </r>
        <r>
          <rPr>
            <sz val="9"/>
            <color indexed="81"/>
            <rFont val="Tahoma"/>
            <family val="2"/>
          </rPr>
          <t xml:space="preserve">
დასაზუსტებელია</t>
        </r>
      </text>
    </comment>
  </commentList>
</comments>
</file>

<file path=xl/comments2.xml><?xml version="1.0" encoding="utf-8"?>
<comments xmlns="http://schemas.openxmlformats.org/spreadsheetml/2006/main">
  <authors>
    <author>ნანა ხმალაძე</author>
    <author>Aleksandre Melkadze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ნანა ხმალაძე:</t>
        </r>
        <r>
          <rPr>
            <sz val="9"/>
            <color indexed="81"/>
            <rFont val="Tahoma"/>
            <family val="2"/>
          </rPr>
          <t xml:space="preserve">
ძველი ფორმა #3, ანგ. 
3245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Aleksandre Melkadze:</t>
        </r>
        <r>
          <rPr>
            <sz val="9"/>
            <color indexed="81"/>
            <rFont val="Tahoma"/>
            <family val="2"/>
          </rPr>
          <t xml:space="preserve">
ფორმა #1-ის წლის ბოლო ნაშთს არ უნდა ემთხვეოდეს?</t>
        </r>
      </text>
    </comment>
  </commentList>
</comments>
</file>

<file path=xl/sharedStrings.xml><?xml version="1.0" encoding="utf-8"?>
<sst xmlns="http://schemas.openxmlformats.org/spreadsheetml/2006/main" count="4217" uniqueCount="1556">
  <si>
    <t>სტრიქონის კოდი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</si>
  <si>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</si>
  <si>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</si>
  <si>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</si>
  <si>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</si>
  <si>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</si>
  <si>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</si>
  <si>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</si>
  <si>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</si>
  <si>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</si>
  <si>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</si>
  <si>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160</t>
  </si>
  <si>
    <t>170</t>
  </si>
  <si>
    <t>180</t>
  </si>
  <si>
    <t>110</t>
  </si>
  <si>
    <t>120</t>
  </si>
  <si>
    <t>130</t>
  </si>
  <si>
    <t>140</t>
  </si>
  <si>
    <t>150</t>
  </si>
  <si>
    <t>190</t>
  </si>
  <si>
    <t>200</t>
  </si>
  <si>
    <t>კოდი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</si>
  <si>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</si>
  <si>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</si>
  <si>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</si>
  <si>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</si>
  <si>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</si>
  <si>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</si>
  <si>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</si>
  <si>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</si>
  <si>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</si>
  <si>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</si>
  <si>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</si>
  <si>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</si>
  <si>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</si>
  <si>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</si>
  <si>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</si>
  <si>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</si>
  <si>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</si>
  <si>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</si>
  <si>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</si>
  <si>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410</t>
  </si>
  <si>
    <t>არასაოპერაციო ხარჯები</t>
  </si>
  <si>
    <t>420</t>
  </si>
  <si>
    <t>430</t>
  </si>
  <si>
    <t>440</t>
  </si>
  <si>
    <t>450</t>
  </si>
  <si>
    <t>460</t>
  </si>
  <si>
    <t>ორგანიზაციის ხელმძღვანელი:</t>
  </si>
  <si>
    <t>მთავარი ბუღალტერი:</t>
  </si>
  <si>
    <t>ბ.ა</t>
  </si>
  <si>
    <t>400</t>
  </si>
  <si>
    <t>470</t>
  </si>
  <si>
    <t>480</t>
  </si>
  <si>
    <t>490</t>
  </si>
  <si>
    <t>დასახელება</t>
  </si>
  <si>
    <t>500</t>
  </si>
  <si>
    <t>510</t>
  </si>
  <si>
    <t xml:space="preserve">         </t>
  </si>
  <si>
    <t>ფინანსური ვალდებულებები</t>
  </si>
  <si>
    <t>ორგანიზაციის დასახელება</t>
  </si>
  <si>
    <t>აქტივები</t>
  </si>
  <si>
    <t>ანგარიშის ნომერი</t>
  </si>
  <si>
    <t>ნაშთი წლის (კვარტლის) ბოლოს</t>
  </si>
  <si>
    <t xml:space="preserve">   I.ფინანსური აქტივები და მოთხოვნები</t>
  </si>
  <si>
    <t>1110</t>
  </si>
  <si>
    <t>1120</t>
  </si>
  <si>
    <t>1210</t>
  </si>
  <si>
    <t>1220</t>
  </si>
  <si>
    <t>1230</t>
  </si>
  <si>
    <t>სხვა ანგარიშები ბანკში</t>
  </si>
  <si>
    <t>1240</t>
  </si>
  <si>
    <t>1250</t>
  </si>
  <si>
    <t>1260</t>
  </si>
  <si>
    <t>1270</t>
  </si>
  <si>
    <t>1280</t>
  </si>
  <si>
    <t>1290</t>
  </si>
  <si>
    <t>ფასიანი ქაღალდები, გარდა აქციებისა</t>
  </si>
  <si>
    <t>აქციები და სხვა კაპიტალი</t>
  </si>
  <si>
    <t>წარმოებული ფინანსური ინსტრუმენტები</t>
  </si>
  <si>
    <t>სხვა დანარჩენი მოკლევადიანი ფინანსური აქტივები</t>
  </si>
  <si>
    <t>მოთხოვნები ბარტერით</t>
  </si>
  <si>
    <t>მოთხოვნები სადაზღვევო კომპანიების მიმართ</t>
  </si>
  <si>
    <t>მოთხოვნები არაფინანსური აქტივების დანაკლისებით</t>
  </si>
  <si>
    <t>სხვა დანარჩენი მოკლევადიანი მოთხოვნები</t>
  </si>
  <si>
    <t xml:space="preserve">სხვა გრძელვადიანი ფინანსური აქტივები  </t>
  </si>
  <si>
    <t xml:space="preserve">სხვა გრძელვადიანი მოთხოვნები </t>
  </si>
  <si>
    <t xml:space="preserve">   II. არაფინანსური აქტივები</t>
  </si>
  <si>
    <t>სტრატეგიული მარაგები</t>
  </si>
  <si>
    <t>1610</t>
  </si>
  <si>
    <t>დაუმთავრებელი ძირითადი აქტივი</t>
  </si>
  <si>
    <t>ფასეულობები</t>
  </si>
  <si>
    <t>არაწარმოებული აქტივები</t>
  </si>
  <si>
    <t>ნაშთი წლის დასაწყისისათვის</t>
  </si>
  <si>
    <t>3210</t>
  </si>
  <si>
    <t>3220</t>
  </si>
  <si>
    <t>ვალდებულებები ბარტერით</t>
  </si>
  <si>
    <t>3230</t>
  </si>
  <si>
    <t>520</t>
  </si>
  <si>
    <t>3241</t>
  </si>
  <si>
    <t>530</t>
  </si>
  <si>
    <t>3242</t>
  </si>
  <si>
    <t>540</t>
  </si>
  <si>
    <t>3243</t>
  </si>
  <si>
    <t>550</t>
  </si>
  <si>
    <t>3244</t>
  </si>
  <si>
    <t>560</t>
  </si>
  <si>
    <t>3245</t>
  </si>
  <si>
    <t>570</t>
  </si>
  <si>
    <t>580</t>
  </si>
  <si>
    <t>3251</t>
  </si>
  <si>
    <t>590</t>
  </si>
  <si>
    <t>3252</t>
  </si>
  <si>
    <t>600</t>
  </si>
  <si>
    <t>3253</t>
  </si>
  <si>
    <t>610</t>
  </si>
  <si>
    <t>3254</t>
  </si>
  <si>
    <t>620</t>
  </si>
  <si>
    <t>3255</t>
  </si>
  <si>
    <t>630</t>
  </si>
  <si>
    <t>3256</t>
  </si>
  <si>
    <t>640</t>
  </si>
  <si>
    <t>3257</t>
  </si>
  <si>
    <t>650</t>
  </si>
  <si>
    <t>3258</t>
  </si>
  <si>
    <t>660</t>
  </si>
  <si>
    <t>3259</t>
  </si>
  <si>
    <t>670</t>
  </si>
  <si>
    <t>ვალდებულებები დეპონენტების მიმართ</t>
  </si>
  <si>
    <t>3260</t>
  </si>
  <si>
    <t>680</t>
  </si>
  <si>
    <t>690</t>
  </si>
  <si>
    <t>740</t>
  </si>
  <si>
    <t>750</t>
  </si>
  <si>
    <t>გაუნაწილებელი მოგება</t>
  </si>
  <si>
    <t>760</t>
  </si>
  <si>
    <t>საოპერაციო იჯარით აღებული ძირითადი აქტივები და მათთან  დაკავშირებული დანახარჯები</t>
  </si>
  <si>
    <t>01</t>
  </si>
  <si>
    <t>პასუხსაგებ შენახვაზე მიღებული მატერიალური ფასეულობები</t>
  </si>
  <si>
    <t>02</t>
  </si>
  <si>
    <t>გადახდისუუნარო დებიტორების ჩამოწერილი დავალიანება</t>
  </si>
  <si>
    <t>03</t>
  </si>
  <si>
    <t xml:space="preserve">ხარჯებში ჩამოწერილი მარაგები ექსპლუატაციაში </t>
  </si>
  <si>
    <t>04</t>
  </si>
  <si>
    <t>პირობითი მოთხოვნები</t>
  </si>
  <si>
    <t>05</t>
  </si>
  <si>
    <t>პირობითი ვალდებულებები</t>
  </si>
  <si>
    <t>06</t>
  </si>
  <si>
    <t>საკუთარი სახსრებით კაპიტალის შექმნა</t>
  </si>
  <si>
    <t>07</t>
  </si>
  <si>
    <t>ამორტიზებული ძირითადი აქტივები</t>
  </si>
  <si>
    <t>08</t>
  </si>
  <si>
    <t>ვადაგადაცილებული დავალიანებები</t>
  </si>
  <si>
    <t>09</t>
  </si>
  <si>
    <t>ექსპლუატაციაში მყოფი ხარჯებში ჩამოწერილი გრძელვადიანი მცირეფასიანი აქტივები</t>
  </si>
  <si>
    <t>10</t>
  </si>
  <si>
    <t>11</t>
  </si>
  <si>
    <t xml:space="preserve">ორგანიზაციის ხელმძღვანელი:   </t>
  </si>
  <si>
    <t xml:space="preserve">მთავარი ბუღალტერი:            </t>
  </si>
  <si>
    <t>ზომის ერთეული: ლარი</t>
  </si>
  <si>
    <t xml:space="preserve">საკასო </t>
  </si>
  <si>
    <t>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</si>
  <si>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</si>
  <si>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</si>
  <si>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</si>
  <si>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 xml:space="preserve">ორგანიზაციის ანგარიში არაფინანსური აქტივების მიღება-გასვლის შესახებ                                   </t>
  </si>
  <si>
    <t>პერიოდულობა: წლიური, კვარტალური----------------</t>
  </si>
  <si>
    <t xml:space="preserve">  ზომის ერთეული: ლარი</t>
  </si>
  <si>
    <t>მ ი ღ ე ბ ა</t>
  </si>
  <si>
    <t>გ ა ს ვ ლ ა</t>
  </si>
  <si>
    <t>არაფინანსური აქტივების დასახელება</t>
  </si>
  <si>
    <t>შესყიდვა წინა წლების ავანსების შემცირებით</t>
  </si>
  <si>
    <t>შესყიდვა მიმდინარე პერიოდის გადახდებით</t>
  </si>
  <si>
    <t>ბარტერით</t>
  </si>
  <si>
    <t>გრანტებით</t>
  </si>
  <si>
    <t>სხვა შემოსავლებით</t>
  </si>
  <si>
    <t>დანაკლისის აღდგენით</t>
  </si>
  <si>
    <t xml:space="preserve">*სხვა მიღებები </t>
  </si>
  <si>
    <t>გაყიდვით</t>
  </si>
  <si>
    <t>აქციებისა და სხვა კაპიტალის სახით</t>
  </si>
  <si>
    <t>ხელფასები სასაქონლო ფორმით</t>
  </si>
  <si>
    <t>სუბსიდიებით</t>
  </si>
  <si>
    <t>სოციალური დახმარებებით</t>
  </si>
  <si>
    <t>დანაკლისით</t>
  </si>
  <si>
    <t>სხვა ხარჯებით</t>
  </si>
  <si>
    <t>ძირითადი კაპიტალის მოხმარება</t>
  </si>
  <si>
    <t>საქონელი და მომსახურებით</t>
  </si>
  <si>
    <t>*სხვა გასვლები</t>
  </si>
  <si>
    <t>ნაშთი წლის(პერიოდისთვის) ბოლოს</t>
  </si>
  <si>
    <t>1. მატერიალური მარაგები</t>
  </si>
  <si>
    <t>2. ძირითადი აქტივები</t>
  </si>
  <si>
    <t>2.1 შენობა-ნაგებობები</t>
  </si>
  <si>
    <t>2.1.1 საცხოვრებელი შენობები</t>
  </si>
  <si>
    <t>2.1.3 საგზაო მაგისტრალები</t>
  </si>
  <si>
    <t>2.1.4 ქუჩები</t>
  </si>
  <si>
    <t>2.1.5 გზები</t>
  </si>
  <si>
    <t>2.1.6 ხიდები</t>
  </si>
  <si>
    <t>2.1.7 გვირაბები</t>
  </si>
  <si>
    <t>2.2.1სატრანსპორტო საშუალებები</t>
  </si>
  <si>
    <t>2.3 სხვა ძირითადი აქტივები</t>
  </si>
  <si>
    <t>2.3.1 კულტივირებული აქტივები</t>
  </si>
  <si>
    <t>2.3.2 არამატერიალური ძირითადი აქტივები</t>
  </si>
  <si>
    <t>3. გრძელვადიანი მცირეფასიანი აქტივები</t>
  </si>
  <si>
    <t>4. ფასეულობები</t>
  </si>
  <si>
    <t>5. არაწარმოებული აქტივები</t>
  </si>
  <si>
    <r>
      <rPr>
        <b/>
        <sz val="10"/>
        <rFont val="Sylfaen"/>
        <family val="1"/>
      </rPr>
      <t>*</t>
    </r>
    <r>
      <rPr>
        <sz val="9"/>
        <rFont val="Sylfaen"/>
        <family val="1"/>
      </rPr>
      <t xml:space="preserve">აღირიცხება სადაზღვევო კომპანიებზე აქტივების მიღება/მიწოდება, ნედლეულისა და მასალების მზა პროდუქციაში გადატანა და არაფინანსური აქტივების სხვა მოძრაობები </t>
    </r>
  </si>
  <si>
    <t>არასაოპერციო შემოსავლებით</t>
  </si>
  <si>
    <t>გრანტები</t>
  </si>
  <si>
    <t xml:space="preserve">მთავარი ბუღალტერი: </t>
  </si>
  <si>
    <t>ინფორმაცია არაფინანსური აქტივების ანალიზური აღრიცხვის მონაცემებზე</t>
  </si>
  <si>
    <t>პერიოდულობა: წლიური, კვარტალური -------------------------</t>
  </si>
  <si>
    <t>ზომის ერთეული: ლარი, ცალი</t>
  </si>
  <si>
    <t xml:space="preserve">ანალიზური აღრიცხვის მონაცემები                                                                                                    </t>
  </si>
  <si>
    <t xml:space="preserve"> საანგარიშო პერიოდში მიღება</t>
  </si>
  <si>
    <t xml:space="preserve">საანგარიშო პერიოდში გასვლა </t>
  </si>
  <si>
    <t>საანგარიშო პერიოდში გაწეული ხარჯი (საკასო)</t>
  </si>
  <si>
    <t>საანგარიშო პერიოდში გაწეული ხარჯი (ფაქტიური)</t>
  </si>
  <si>
    <t>შეძენა</t>
  </si>
  <si>
    <t xml:space="preserve">სხვა სახით მიღება </t>
  </si>
  <si>
    <t xml:space="preserve">ექსპლუატაციიდან გასული </t>
  </si>
  <si>
    <t>სხვა სახით გასული</t>
  </si>
  <si>
    <t>რაოდენობა</t>
  </si>
  <si>
    <t>სულ ხარჯი</t>
  </si>
  <si>
    <t>მ.შ. შეკეთება</t>
  </si>
  <si>
    <t>მ.შ. საწვავი</t>
  </si>
  <si>
    <t>მ.შ.სათადარიგო ნაწილები</t>
  </si>
  <si>
    <t xml:space="preserve"> საანგარიშო პერიოდის დასაწყისში      </t>
  </si>
  <si>
    <t>ღირებულება</t>
  </si>
  <si>
    <t>მსუბუქი</t>
  </si>
  <si>
    <t>მათ შორის</t>
  </si>
  <si>
    <t>სამგზავრო სატრანსპორტო საშუალებები</t>
  </si>
  <si>
    <t>პერიოდულობა: წლიური, კვარტალური -----------------------------------------------</t>
  </si>
  <si>
    <t xml:space="preserve">ბიუჯეტით დამტკიცებული წლიური გეგმით </t>
  </si>
  <si>
    <t>საანგარიშო პერიოდის დაზუსტებული          გეგმით</t>
  </si>
  <si>
    <t>ვალდებულება</t>
  </si>
  <si>
    <t xml:space="preserve"> 21</t>
  </si>
  <si>
    <t xml:space="preserve"> 211</t>
  </si>
  <si>
    <t xml:space="preserve">  2111</t>
  </si>
  <si>
    <t>21111</t>
  </si>
  <si>
    <t>21112</t>
  </si>
  <si>
    <t>21113</t>
  </si>
  <si>
    <t>21114</t>
  </si>
  <si>
    <t>21115</t>
  </si>
  <si>
    <t>21116</t>
  </si>
  <si>
    <t xml:space="preserve">  2112</t>
  </si>
  <si>
    <t xml:space="preserve">  212</t>
  </si>
  <si>
    <t xml:space="preserve">   2121</t>
  </si>
  <si>
    <t xml:space="preserve">   2122</t>
  </si>
  <si>
    <t xml:space="preserve"> 22</t>
  </si>
  <si>
    <t xml:space="preserve">  222</t>
  </si>
  <si>
    <t xml:space="preserve">  223</t>
  </si>
  <si>
    <t xml:space="preserve">  224</t>
  </si>
  <si>
    <t xml:space="preserve">  225</t>
  </si>
  <si>
    <t xml:space="preserve">  226</t>
  </si>
  <si>
    <t xml:space="preserve">  227</t>
  </si>
  <si>
    <t xml:space="preserve">  228</t>
  </si>
  <si>
    <t xml:space="preserve">  229</t>
  </si>
  <si>
    <t xml:space="preserve">  2210</t>
  </si>
  <si>
    <t xml:space="preserve"> 23</t>
  </si>
  <si>
    <t xml:space="preserve"> 24</t>
  </si>
  <si>
    <t xml:space="preserve">  241</t>
  </si>
  <si>
    <t xml:space="preserve">   2411</t>
  </si>
  <si>
    <t xml:space="preserve">   2412</t>
  </si>
  <si>
    <t xml:space="preserve">   2413</t>
  </si>
  <si>
    <t xml:space="preserve">   2414</t>
  </si>
  <si>
    <t xml:space="preserve">  242</t>
  </si>
  <si>
    <t xml:space="preserve">  243</t>
  </si>
  <si>
    <t xml:space="preserve"> 25</t>
  </si>
  <si>
    <t xml:space="preserve"> 26</t>
  </si>
  <si>
    <t xml:space="preserve">  261</t>
  </si>
  <si>
    <t xml:space="preserve">   2611</t>
  </si>
  <si>
    <t xml:space="preserve">   2612</t>
  </si>
  <si>
    <t xml:space="preserve">  262</t>
  </si>
  <si>
    <t xml:space="preserve">   2621</t>
  </si>
  <si>
    <t xml:space="preserve">   2622</t>
  </si>
  <si>
    <t xml:space="preserve">  263</t>
  </si>
  <si>
    <t xml:space="preserve">   2631</t>
  </si>
  <si>
    <t xml:space="preserve">   2632</t>
  </si>
  <si>
    <t xml:space="preserve"> 27</t>
  </si>
  <si>
    <t xml:space="preserve">  271</t>
  </si>
  <si>
    <t xml:space="preserve">   2711</t>
  </si>
  <si>
    <t xml:space="preserve">   2712</t>
  </si>
  <si>
    <t xml:space="preserve">  272</t>
  </si>
  <si>
    <t xml:space="preserve">   2721</t>
  </si>
  <si>
    <t xml:space="preserve">   2722</t>
  </si>
  <si>
    <t xml:space="preserve">  273</t>
  </si>
  <si>
    <t xml:space="preserve">   2731</t>
  </si>
  <si>
    <t xml:space="preserve">   2732</t>
  </si>
  <si>
    <t xml:space="preserve"> 28</t>
  </si>
  <si>
    <t xml:space="preserve">  281</t>
  </si>
  <si>
    <t xml:space="preserve">   2811</t>
  </si>
  <si>
    <t xml:space="preserve">   2812</t>
  </si>
  <si>
    <t xml:space="preserve">   2813</t>
  </si>
  <si>
    <t xml:space="preserve">   2814</t>
  </si>
  <si>
    <t xml:space="preserve">  282</t>
  </si>
  <si>
    <t xml:space="preserve">   2821</t>
  </si>
  <si>
    <t xml:space="preserve">   2822</t>
  </si>
  <si>
    <t xml:space="preserve"> ორგანიზაციის ანგარიში არაფინანსური აქტივებით საკასო ოპერაციების შესახებ                                            </t>
  </si>
  <si>
    <r>
      <t xml:space="preserve">პერიოდულობა: წლიური, კვარტალური </t>
    </r>
    <r>
      <rPr>
        <vertAlign val="subscript"/>
        <sz val="11"/>
        <rFont val="Sylfaen"/>
        <family val="1"/>
      </rPr>
      <t>-----------------------------------------------</t>
    </r>
  </si>
  <si>
    <t xml:space="preserve">        ზომის ერთეული: ლარი
</t>
  </si>
  <si>
    <t>არაფინანსური აქტივების ჩამონათვალი</t>
  </si>
  <si>
    <t>არაფინანსური აქტივების ოპერაციების კოდები</t>
  </si>
  <si>
    <t>დამტკიცებული გეგმით</t>
  </si>
  <si>
    <t>დაზუსტებული გეგმით</t>
  </si>
  <si>
    <t xml:space="preserve"> 31</t>
  </si>
  <si>
    <t xml:space="preserve">  311</t>
  </si>
  <si>
    <t xml:space="preserve">   3111</t>
  </si>
  <si>
    <t xml:space="preserve">    31111</t>
  </si>
  <si>
    <t xml:space="preserve">    31112</t>
  </si>
  <si>
    <t xml:space="preserve">    31113</t>
  </si>
  <si>
    <t xml:space="preserve">    31114</t>
  </si>
  <si>
    <t xml:space="preserve">    31115</t>
  </si>
  <si>
    <t xml:space="preserve">    31116</t>
  </si>
  <si>
    <t xml:space="preserve">    31117</t>
  </si>
  <si>
    <t xml:space="preserve">    31118</t>
  </si>
  <si>
    <t xml:space="preserve">    31119</t>
  </si>
  <si>
    <t xml:space="preserve">    311110</t>
  </si>
  <si>
    <t xml:space="preserve">    311111</t>
  </si>
  <si>
    <t xml:space="preserve">   3112</t>
  </si>
  <si>
    <t xml:space="preserve">     31121</t>
  </si>
  <si>
    <t xml:space="preserve">     31122</t>
  </si>
  <si>
    <t xml:space="preserve">   3113</t>
  </si>
  <si>
    <t xml:space="preserve">     31131</t>
  </si>
  <si>
    <t xml:space="preserve">     31132</t>
  </si>
  <si>
    <t xml:space="preserve">     311321</t>
  </si>
  <si>
    <t xml:space="preserve">     311322</t>
  </si>
  <si>
    <t xml:space="preserve">  312</t>
  </si>
  <si>
    <t xml:space="preserve">   3121</t>
  </si>
  <si>
    <t xml:space="preserve">   3122</t>
  </si>
  <si>
    <t xml:space="preserve">     31221</t>
  </si>
  <si>
    <t xml:space="preserve">     31222</t>
  </si>
  <si>
    <t xml:space="preserve">     31223</t>
  </si>
  <si>
    <t xml:space="preserve">     31224</t>
  </si>
  <si>
    <t xml:space="preserve">  313</t>
  </si>
  <si>
    <t xml:space="preserve">  314</t>
  </si>
  <si>
    <t xml:space="preserve">   3141</t>
  </si>
  <si>
    <t xml:space="preserve">   3142</t>
  </si>
  <si>
    <t xml:space="preserve">   3143</t>
  </si>
  <si>
    <t xml:space="preserve">     31431</t>
  </si>
  <si>
    <t xml:space="preserve">     31432</t>
  </si>
  <si>
    <t xml:space="preserve">   3144</t>
  </si>
  <si>
    <t xml:space="preserve">ორგანიზაციის ხელმძღვანელი: </t>
  </si>
  <si>
    <t xml:space="preserve"> ორგანიზაციის ანგარიში ფინანსური აქტივებითა და ვალდებულებებით საკასო ოპერაციების შესახებ                                            </t>
  </si>
  <si>
    <t>პერიოდულობა: წლიური, კვარტალური ------------------------------------</t>
  </si>
  <si>
    <t>ფინანსური აქტივებისა და ვალდებულებების ჩამონათვალი</t>
  </si>
  <si>
    <t>ფინანსური აქტივებისა და ვალდებულებების     ოპერაციების კოდები</t>
  </si>
  <si>
    <t>დაზუსტებული          გეგმით</t>
  </si>
  <si>
    <t xml:space="preserve"> 32</t>
  </si>
  <si>
    <t xml:space="preserve">  321</t>
  </si>
  <si>
    <t xml:space="preserve">    3212</t>
  </si>
  <si>
    <t xml:space="preserve">    3213</t>
  </si>
  <si>
    <t xml:space="preserve">    3214</t>
  </si>
  <si>
    <t xml:space="preserve">    3215</t>
  </si>
  <si>
    <t xml:space="preserve">    3216</t>
  </si>
  <si>
    <t xml:space="preserve">    3217</t>
  </si>
  <si>
    <t xml:space="preserve">    3218</t>
  </si>
  <si>
    <t xml:space="preserve">  322</t>
  </si>
  <si>
    <t xml:space="preserve">    3222</t>
  </si>
  <si>
    <t xml:space="preserve">    3223</t>
  </si>
  <si>
    <t xml:space="preserve">    3224</t>
  </si>
  <si>
    <t xml:space="preserve">    3225</t>
  </si>
  <si>
    <t xml:space="preserve">    3226</t>
  </si>
  <si>
    <t xml:space="preserve">    3227</t>
  </si>
  <si>
    <t xml:space="preserve">    3228</t>
  </si>
  <si>
    <t xml:space="preserve">  323</t>
  </si>
  <si>
    <t xml:space="preserve"> 33</t>
  </si>
  <si>
    <t xml:space="preserve">  331</t>
  </si>
  <si>
    <t xml:space="preserve">    3312</t>
  </si>
  <si>
    <t xml:space="preserve">    3313</t>
  </si>
  <si>
    <t xml:space="preserve">    3314</t>
  </si>
  <si>
    <t xml:space="preserve">    3315</t>
  </si>
  <si>
    <t xml:space="preserve">    3316</t>
  </si>
  <si>
    <t xml:space="preserve">    3317</t>
  </si>
  <si>
    <t xml:space="preserve">    3318</t>
  </si>
  <si>
    <t xml:space="preserve">  332</t>
  </si>
  <si>
    <t xml:space="preserve">    3322</t>
  </si>
  <si>
    <t xml:space="preserve">    3323</t>
  </si>
  <si>
    <t xml:space="preserve">    3324</t>
  </si>
  <si>
    <t xml:space="preserve">    3325</t>
  </si>
  <si>
    <t xml:space="preserve">    3326</t>
  </si>
  <si>
    <t xml:space="preserve">    3327</t>
  </si>
  <si>
    <t xml:space="preserve">    3328</t>
  </si>
  <si>
    <t xml:space="preserve"> ზომის ერთეული: ლარი</t>
  </si>
  <si>
    <t xml:space="preserve"> ფინანსური აქტივებისა და ვალდებულებების დასახელება</t>
  </si>
  <si>
    <t>ორგანიზაციის დასახელება:</t>
  </si>
  <si>
    <t>ბიუჯეტი</t>
  </si>
  <si>
    <t>ეკონომიკური საქმიანობა</t>
  </si>
  <si>
    <t xml:space="preserve">ფაქტობრივი     </t>
  </si>
  <si>
    <t xml:space="preserve"> ორგანიზაციის ანგარიში შემოსავლების და ხარჯების ეკონომიკური კლასიფიკაციის მიხედვით                                             </t>
  </si>
  <si>
    <t>1. არაფინანსური აქტივების ზრდა</t>
  </si>
  <si>
    <t>1. შემოსავლები</t>
  </si>
  <si>
    <t>1.3.4 ნებაყოფლობითი ტრანსფერები,გრანტების გარდა</t>
  </si>
  <si>
    <t>2.1.1.1 ხელფასები ფულადი ფორმით</t>
  </si>
  <si>
    <t>2.1.1.1.1 თანამდებობრივი სარგო</t>
  </si>
  <si>
    <t>2.1.1.1.2 წოდებრივი სარგო</t>
  </si>
  <si>
    <t>2.1.1.1.5 ჰონორარი</t>
  </si>
  <si>
    <t>2.1.1.2 ხელფასები სასაქონლო ფორმით</t>
  </si>
  <si>
    <t>2.2 საქონელი და მომსახურება</t>
  </si>
  <si>
    <t>1. ფინანსური აქტივების ზრდა</t>
  </si>
  <si>
    <t>2. ვალდებულებები ზრდა</t>
  </si>
  <si>
    <t>N</t>
  </si>
  <si>
    <t>სულ</t>
  </si>
  <si>
    <t>შრომის ანაზღაურება</t>
  </si>
  <si>
    <t>ინფორმაცია 
ორგანიზაციის აქტივების, ვალდებულებების ანგარიშებზე  და საცნობარო მუხლებზე არსებული ნაშთების შესახებ</t>
  </si>
  <si>
    <t>1621</t>
  </si>
  <si>
    <t>1622</t>
  </si>
  <si>
    <t>1623</t>
  </si>
  <si>
    <t>1624</t>
  </si>
  <si>
    <t>1625</t>
  </si>
  <si>
    <t>1626</t>
  </si>
  <si>
    <t>1627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</si>
  <si>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</si>
  <si>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</si>
  <si>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</si>
  <si>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</si>
  <si>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</si>
  <si>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</si>
  <si>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</si>
  <si>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</si>
  <si>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</si>
  <si>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710</t>
  </si>
  <si>
    <t>2121</t>
  </si>
  <si>
    <t>720</t>
  </si>
  <si>
    <t>2122</t>
  </si>
  <si>
    <t>2131</t>
  </si>
  <si>
    <t>2132</t>
  </si>
  <si>
    <t>2210</t>
  </si>
  <si>
    <t>2220</t>
  </si>
  <si>
    <t>2230</t>
  </si>
  <si>
    <t>2240</t>
  </si>
  <si>
    <t xml:space="preserve">  III. ვალდებულებები</t>
  </si>
  <si>
    <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დეპოზიტებით</t>
    </r>
  </si>
  <si>
    <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ფასიანი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ქაღალდებით</t>
    </r>
    <r>
      <rPr>
        <sz val="10"/>
        <rFont val="Times New Roman"/>
        <family val="1"/>
      </rPr>
      <t xml:space="preserve">, </t>
    </r>
    <r>
      <rPr>
        <sz val="10"/>
        <rFont val="Sylfaen"/>
        <family val="1"/>
      </rPr>
      <t>გარდა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აქციებისა</t>
    </r>
  </si>
  <si>
    <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აქციებით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კაპიტალით</t>
    </r>
  </si>
  <si>
    <r>
      <t>წარმოებული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ფინანსური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ინსტრუმენტები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</si>
  <si>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ფინანსური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>                                    </t>
    </r>
  </si>
  <si>
    <t xml:space="preserve">    საცნობარო მუხლები</t>
  </si>
  <si>
    <t xml:space="preserve">*  ანგარიში ნულოვანი ნაშთით ინფორმაციაში არ აისახება      </t>
  </si>
  <si>
    <t>მატერიალური მარაგები</t>
  </si>
  <si>
    <t>ძირითადი აქტივები</t>
  </si>
  <si>
    <t>მოთხოვნები  წინასწარ გადახდილი გადასახდელებით</t>
  </si>
  <si>
    <t>შემსავლების და ხარჯების ჩამონათვალი</t>
  </si>
  <si>
    <t>წმინდა ღირებულება</t>
  </si>
  <si>
    <t>საანგარიშგებო პერიოდის მოგება/ზარალი</t>
  </si>
  <si>
    <t>5210</t>
  </si>
  <si>
    <t>5220</t>
  </si>
  <si>
    <t>დაუფარავი ზარალი*</t>
  </si>
  <si>
    <t>5230</t>
  </si>
  <si>
    <t>მოკლევადიანი საბიუჯეტო სესხები</t>
  </si>
  <si>
    <t>მოკლევადიანი სესხები არასაბიუჯეტო სახსრებით</t>
  </si>
  <si>
    <t>საბიუჯეტო სესხებზე დარიცხული პროცენტები</t>
  </si>
  <si>
    <t>არასაბიუჯეტო სესხებზე დარიცხული პროცენტები</t>
  </si>
  <si>
    <t>დეპოზიტებზე და სხვა ფინანსურ აქტივებზე დარიცხული პროცენტები</t>
  </si>
  <si>
    <t xml:space="preserve">მოთხოვნები დარიცხული ჯარიმებით, სანქციებით და საკუთრებასთან    დაკავშირებული სხვა შემოსავლებით </t>
  </si>
  <si>
    <t>მოთხოვნები ფულად სახსრებზე და მათ ექვივალენტებზე აქტივების/მომსახურების მიწოდებით</t>
  </si>
  <si>
    <t>გადახდილი დღგ</t>
  </si>
  <si>
    <t>წინასწარ გადახდილი მოგების გადასახადი</t>
  </si>
  <si>
    <t>სხვა საგადასახადო აქტივი</t>
  </si>
  <si>
    <t>მოთხოვნები ფულადი სახსრების და მათი ეკვივალენტების დანაკლისებით</t>
  </si>
  <si>
    <t>მოთხოვნები  საქონლის და მომსახურების მიღებაზე წინასწარი გადახდებით</t>
  </si>
  <si>
    <t>ანგარიშვალდებული პირების მიმართ მოთხოვნები ავანსად გაცემული თანხებით</t>
  </si>
  <si>
    <t>ანგარიშვალდებული პირების მიმართ  მოთხოვნები სხვა თანხებით</t>
  </si>
  <si>
    <r>
      <t>მოთხოვნები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მივლინებით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ქვეყნის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შიგნით</t>
    </r>
  </si>
  <si>
    <t>მოთხოვნები მივლინებით ქვეყნის გარეთ</t>
  </si>
  <si>
    <t>მომუშავეების მიმართ სხვა მოკლევადიანი მოთხოვნები</t>
  </si>
  <si>
    <r>
      <t>გრძელვადიანი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სესხები</t>
    </r>
    <r>
      <rPr>
        <sz val="10"/>
        <rFont val="Times New Roman"/>
        <family val="1"/>
      </rPr>
      <t>                         </t>
    </r>
  </si>
  <si>
    <r>
      <t>გრძელვადიანი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სესხები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არასაბიუჯეტო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სახსრებით</t>
    </r>
    <r>
      <rPr>
        <sz val="10"/>
        <rFont val="Times New Roman"/>
        <family val="1"/>
      </rPr>
      <t>              </t>
    </r>
  </si>
  <si>
    <r>
      <t>ნედლეული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მასალები</t>
    </r>
    <r>
      <rPr>
        <sz val="10"/>
        <rFont val="Times New Roman"/>
        <family val="1"/>
      </rPr>
      <t> </t>
    </r>
  </si>
  <si>
    <r>
      <t>დაუმთავრებელი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წარმოება</t>
    </r>
    <r>
      <rPr>
        <sz val="10"/>
        <rFont val="Times New Roman"/>
        <family val="1"/>
      </rPr>
      <t>/</t>
    </r>
    <r>
      <rPr>
        <sz val="10"/>
        <rFont val="Sylfaen"/>
        <family val="1"/>
      </rPr>
      <t>მომსახურება</t>
    </r>
  </si>
  <si>
    <r>
      <t>მზა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პროდუქცია</t>
    </r>
  </si>
  <si>
    <r>
      <t>შემდგომი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რეალიზაციისათვის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შეძენილი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საქონელი</t>
    </r>
  </si>
  <si>
    <r>
      <t>ფულადი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დოკუმენტები</t>
    </r>
  </si>
  <si>
    <r>
      <t>სათადარიგო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ნაწილები</t>
    </r>
  </si>
  <si>
    <t xml:space="preserve">სხვა დანარჩენი მატერიალური მარაგები                          </t>
  </si>
  <si>
    <r>
      <t>საცხოვრებელი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შენობები</t>
    </r>
  </si>
  <si>
    <r>
      <t>არასაცხოვრებელი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შენობები</t>
    </r>
  </si>
  <si>
    <r>
      <t>საგზაო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მაგისტრალები</t>
    </r>
  </si>
  <si>
    <t>ქუჩები</t>
  </si>
  <si>
    <t>გზები</t>
  </si>
  <si>
    <t>ხიდები</t>
  </si>
  <si>
    <t>გვირაბები</t>
  </si>
  <si>
    <r>
      <t>გაყვანილობის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სისტემები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</si>
  <si>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ნაგებობები</t>
    </r>
  </si>
  <si>
    <r>
      <t>სატრანსპორტო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საშუალებები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</si>
  <si>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მანქანა</t>
    </r>
    <r>
      <rPr>
        <sz val="10"/>
        <rFont val="Times New Roman"/>
        <family val="1"/>
      </rPr>
      <t>-</t>
    </r>
    <r>
      <rPr>
        <sz val="10"/>
        <rFont val="Sylfaen"/>
        <family val="1"/>
      </rPr>
      <t>დანადგარები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ინვენტარი</t>
    </r>
  </si>
  <si>
    <r>
      <t>კულტივირებული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</si>
  <si>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r>
      <t>არამატერიალური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ძირითადი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</si>
  <si>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t>ტექნიკა</t>
  </si>
  <si>
    <t>ინვენტარი</t>
  </si>
  <si>
    <t>მოწყობილობა</t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</si>
  <si>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მცირეფასიანი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</si>
  <si>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t>ხელოვნების ნიმუშები</t>
  </si>
  <si>
    <t>ძვირფასი ქვები და ლითონები</t>
  </si>
  <si>
    <t>სხვა ფასეულობები</t>
  </si>
  <si>
    <t>მიწა</t>
  </si>
  <si>
    <t>წიაღისეული</t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</si>
  <si>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ბუნებრივი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</si>
  <si>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r>
      <t>არაწარმოებული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არამატერიალური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</si>
  <si>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r>
      <t>მოკლევადიანი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სესხებით</t>
    </r>
    <r>
      <rPr>
        <sz val="10"/>
        <rFont val="Times New Roman"/>
        <family val="1"/>
      </rPr>
      <t>                            </t>
    </r>
  </si>
  <si>
    <r>
      <t>მოკლევადიანი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სასესხო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არასაბიუჯეტო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სახსრებით</t>
    </r>
    <r>
      <rPr>
        <sz val="10"/>
        <rFont val="Times New Roman"/>
        <family val="1"/>
      </rPr>
      <t>        </t>
    </r>
  </si>
  <si>
    <t>გადასახდელი მოგების გადასახადი</t>
  </si>
  <si>
    <t>გადასახდელი დღგ</t>
  </si>
  <si>
    <t>გადასახდელი საშემოსავლო გადასახადი</t>
  </si>
  <si>
    <t>სხვა  გადასახდელები</t>
  </si>
  <si>
    <t>ბიუჯეტის წინაშე დარიცხული  ვალდებულებები</t>
  </si>
  <si>
    <t>შტატით მომუშავეთათვის დარიცხული ხელფასები</t>
  </si>
  <si>
    <t>შტატგარეშე მომუშავეთათვის დარიცხული ხელფასები</t>
  </si>
  <si>
    <t>ვალდებულებები მივლინებით ქვეყნის შიგნით</t>
  </si>
  <si>
    <t>ვალდებულებები მივლინებით ქვეყნის გარეთ</t>
  </si>
  <si>
    <t>დამქირავებლის მიერ ფულადი  ფორმით გაწეული სოციალური დახმარებით დარიცხული ვალდებულებები</t>
  </si>
  <si>
    <t>დამქირავებლის მიერ სასაქონლო ფორმით გაწეული სოციალური დახმარებით დარიცხული ვალდებულებები</t>
  </si>
  <si>
    <t xml:space="preserve">ვალდებულებები ორგანიზაციის მომუშავეების ხელფასებიდან დაკავებული თანხებით </t>
  </si>
  <si>
    <t>გადასახდელი სტიპენდიები</t>
  </si>
  <si>
    <t>სოციალური დაზღვევის ანარიცხები</t>
  </si>
  <si>
    <r>
      <t>ფულადი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ფორმით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გაწეული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სოციალური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დახმარებით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</si>
  <si>
    <r>
      <t>სასქონლო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ფორმით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გაწეული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სოციალური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დახმარებით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</si>
  <si>
    <r>
      <t>წინასწარ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მიღებული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საიჯარო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ქირა</t>
    </r>
  </si>
  <si>
    <r>
      <t>წინასწარ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მიღებული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შემოსავლები</t>
    </r>
  </si>
  <si>
    <r>
      <t>დარიცხული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გადასახდელი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რენტა</t>
    </r>
  </si>
  <si>
    <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გადასახდელი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პროცენტები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</si>
  <si>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მოკლევადიანი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</si>
  <si>
    <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სესხებით</t>
    </r>
  </si>
  <si>
    <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სასესხო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არასაბიუჯეტო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სახსრებით</t>
    </r>
    <r>
      <rPr>
        <sz val="10"/>
        <rFont val="Times New Roman"/>
        <family val="1"/>
      </rPr>
      <t>        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</si>
  <si>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კრედიტორული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დავალიანებები</t>
    </r>
    <r>
      <rPr>
        <sz val="10"/>
        <rFont val="Times New Roman"/>
        <family val="1"/>
      </rPr>
      <t>                          </t>
    </r>
  </si>
  <si>
    <t>700</t>
  </si>
  <si>
    <t>730</t>
  </si>
  <si>
    <t>ვალდებულებები და კაპიტალი</t>
  </si>
  <si>
    <t>2.1.9 სხვა შენობა-ნაგებობები</t>
  </si>
  <si>
    <t xml:space="preserve"> ორგანიზაციის ანგარიში არასოპერაციო შემოსავლებისა და ხარჯების შედეგად ფინანსური აქტივებისა და ვალდებულებების ცვლილებების შესახებ                             </t>
  </si>
  <si>
    <t xml:space="preserve">        </t>
  </si>
  <si>
    <t>2141</t>
  </si>
  <si>
    <t>2142</t>
  </si>
  <si>
    <t xml:space="preserve">საოპერაციო იჯარით მიღებული ქონების არსებითი გაუმჯობესება
</t>
  </si>
  <si>
    <t>770</t>
  </si>
  <si>
    <t>რეალიზებული მარაგების ხარჯი</t>
  </si>
  <si>
    <t>დანართი №5</t>
  </si>
  <si>
    <t>დანართი №6</t>
  </si>
  <si>
    <t>დანართი №3</t>
  </si>
  <si>
    <t xml:space="preserve">        დანართი N 2     </t>
  </si>
  <si>
    <t xml:space="preserve">         დანართი N 1     </t>
  </si>
  <si>
    <t xml:space="preserve">დანართი N 4 </t>
  </si>
  <si>
    <t>უცხოურ ვალუტაში</t>
  </si>
  <si>
    <t>ეროვნულ ვალუტაში</t>
  </si>
  <si>
    <t xml:space="preserve"> სულ თანხა ლარებში</t>
  </si>
  <si>
    <t xml:space="preserve"> გრანტის მთლიანი მოცულობა</t>
  </si>
  <si>
    <t xml:space="preserve">  მ.შ მიღებული თანხა</t>
  </si>
  <si>
    <t xml:space="preserve">  მ.შ სულ დამტკიცებული მოცულობა</t>
  </si>
  <si>
    <t xml:space="preserve">  მ.შ უკანასკნელი ჩარიცხვა</t>
  </si>
  <si>
    <t>ნაშთი პერიოდის დასაწყისში</t>
  </si>
  <si>
    <t>მიმდინარე წლის მოცულობა</t>
  </si>
  <si>
    <t>სულ (1+2)</t>
  </si>
  <si>
    <t>სულ მიმდინარე წლის დამტკიცებული მოცულობა</t>
  </si>
  <si>
    <t>ბიუჯეტის წინაშე ვალდებულებები გრანტის თანხით</t>
  </si>
  <si>
    <t>ფინანსური ანგარიშგება</t>
  </si>
  <si>
    <t>პერიოდულობა: წლიური/კვარტალური</t>
  </si>
  <si>
    <t xml:space="preserve">       </t>
  </si>
  <si>
    <t>საანგარიშგებო ვალუტა: ლარი</t>
  </si>
  <si>
    <t xml:space="preserve"> პერიოდულობა: წლიური, კვარტალური</t>
  </si>
  <si>
    <t>დამრგვალების დონე: ერთეული</t>
  </si>
  <si>
    <t>შემოსავლების და ხარჯების ჩამონათვალი</t>
  </si>
  <si>
    <t>არასოპერაციო შემოსავლები
კრედიტი (8100)</t>
  </si>
  <si>
    <t>არასაოპერაციო ხარჯები
დებეტი (8200)</t>
  </si>
  <si>
    <r>
      <rPr>
        <b/>
        <sz val="10"/>
        <rFont val="Sylfaen"/>
        <family val="1"/>
      </rPr>
      <t>შენიშვნა</t>
    </r>
    <r>
      <rPr>
        <sz val="10"/>
        <rFont val="Sylfaen"/>
        <family val="1"/>
      </rPr>
      <t xml:space="preserve"> - არასაოპერაციო შემოსავლების და ხარჯების ანგარიშების (8100 - 8200) მოკორესპოდენტო ანგარიშებია 010-170 სტრიქონებში მითითებული მუხლების შესაბამისი ანგარიშები და ფორმა ივსება ისე, როგორც ბრუნვათა უწყისი</t>
    </r>
  </si>
  <si>
    <t>ინფორმაცია მიზნობრივი გრანტების და მიზნობრივი დაფინანსების შესახებ*</t>
  </si>
  <si>
    <t>* ინფორმაცია საცნობაროა და მოქმედი კანონმდებლობის შესაბამისად ასახულია ფინანსურ ანგარიშგებაში</t>
  </si>
  <si>
    <t>გეგმა</t>
  </si>
  <si>
    <t>ფაქტობრივი</t>
  </si>
  <si>
    <t>ინფორმაცია</t>
  </si>
  <si>
    <t>#</t>
  </si>
  <si>
    <t xml:space="preserve">მათ შორის წარმოშობის წლების მიხედვით  </t>
  </si>
  <si>
    <t>1996-2003წ.</t>
  </si>
  <si>
    <t>2004 წ</t>
  </si>
  <si>
    <t>2005 წ</t>
  </si>
  <si>
    <t>2008 წ</t>
  </si>
  <si>
    <t>2009წ</t>
  </si>
  <si>
    <t>2010 წ</t>
  </si>
  <si>
    <t>2011 წ</t>
  </si>
  <si>
    <t>2012 წ</t>
  </si>
  <si>
    <t>ს უ ლ</t>
  </si>
  <si>
    <t>შემოსულობები (დარიცხვით წარმოქნილი დავალიანებები)</t>
  </si>
  <si>
    <t xml:space="preserve">სხვა შემოსავლები </t>
  </si>
  <si>
    <t>არაფინანსური აქტივების კლება</t>
  </si>
  <si>
    <t>ფინანსური აქტივების კლება</t>
  </si>
  <si>
    <t>გადასახდელები (წინასწარ გადახდილი თანხებით წარმოქმნილი დავალიანებები)</t>
  </si>
  <si>
    <t>საქონელი და მომსახურება</t>
  </si>
  <si>
    <t>მშ. შტატგარეშე მომუშავეთა ანაზღაურება</t>
  </si>
  <si>
    <t>მივლინებები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</si>
  <si>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</si>
  <si>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</si>
  <si>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</si>
  <si>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</si>
  <si>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>რბილი ინვენტარის, უნიფორმის და პირადი ჰიგიენის საგნების შეძენის ხარჯები</t>
  </si>
  <si>
    <t>ტრანსპორტისა და ტექნიკის ექსპლოატაციის და მოვლა-შენახვის ხარჯები</t>
  </si>
  <si>
    <t>სამხედრო ტექნიკისა და ტყვია-წამლის შეძენის ხარჯები</t>
  </si>
  <si>
    <t>სხვა დანარჩენი საქონელი და მომსახურება</t>
  </si>
  <si>
    <t>პროცენტი</t>
  </si>
  <si>
    <t>საგარეო ვალდებულებებზე</t>
  </si>
  <si>
    <t>საშინაო ერთეულებზე გარდა სახელმწიფო ერთულებისა</t>
  </si>
  <si>
    <t>სახელმწიფო ერთეულებიდან აღებულ საშინაო ვალდებულებებზე</t>
  </si>
  <si>
    <t>სუბსიდიები</t>
  </si>
  <si>
    <t>სოციალური უზრუნველყოფა</t>
  </si>
  <si>
    <t>სხვა ხარჯები</t>
  </si>
  <si>
    <t>სხვა მოთხოვნები (გარდა საბიუჯეტო კლასიფიკაციით განსაზღვრული მუხლებისა)</t>
  </si>
  <si>
    <t>დანაკლისი</t>
  </si>
  <si>
    <t>ბარტერი</t>
  </si>
  <si>
    <t>სხვა დანარჩენი მოთხოვნები</t>
  </si>
  <si>
    <t xml:space="preserve">მათ შორის წარმოშობის წლების მიხედვით </t>
  </si>
  <si>
    <t>2006 წ</t>
  </si>
  <si>
    <t>2007 წ</t>
  </si>
  <si>
    <t>ს უ ლ:</t>
  </si>
  <si>
    <t>შემოსულობები (წინასწარ მიღებული თანხებით წარმოქმნილი დავალიენებები)</t>
  </si>
  <si>
    <t xml:space="preserve">გადასახდელები </t>
  </si>
  <si>
    <t xml:space="preserve">რბილი ინვენტარის, უნიფორმის და პირადი ჰიგიენის საგნების შეძენის ხარჯები </t>
  </si>
  <si>
    <t>ტრანსპორტისა და ტექნიკის ექსპლოატაციის და მოვლა შენახვის ხარჯები</t>
  </si>
  <si>
    <t>სხვადასხვა მიმდინარე ხარჯები</t>
  </si>
  <si>
    <t>სხვადასხვა კაპიტალური ხარჯები</t>
  </si>
  <si>
    <t>არაფინანსური აქტივების შეძენა</t>
  </si>
  <si>
    <t>სხვა ვალდებულებები</t>
  </si>
  <si>
    <t>სხვა დანარჩენი ვალდებულებები</t>
  </si>
  <si>
    <t>დებეტი თანხა</t>
  </si>
  <si>
    <t>წარმ.  თარიღი</t>
  </si>
  <si>
    <t>წარმოშობის საფუძველი</t>
  </si>
  <si>
    <t>მუხლი</t>
  </si>
  <si>
    <t>შენიშვნა</t>
  </si>
  <si>
    <t>კრედიტი თანხა</t>
  </si>
  <si>
    <t>2.3 ბიუჯეტის წინაშე დარიცხული ვალდებულებების ზრდა</t>
  </si>
  <si>
    <t>3. ფინანსური აქტივების კლება</t>
  </si>
  <si>
    <t>4. ვალდებულებების კლება</t>
  </si>
  <si>
    <r>
      <t>ნაღდი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ფული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სალაროში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ეროვნულ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ვალუტაში</t>
    </r>
  </si>
  <si>
    <r>
      <t>ნაღდი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ფული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სალაროში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უცხოურ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ვალუტაში</t>
    </r>
  </si>
  <si>
    <r>
      <t>მიმდინარე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ანგარიში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ბანკში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ეროვნულ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ვალუტაში</t>
    </r>
  </si>
  <si>
    <t>მიმდინარე ანგარიში არასაბიჯეტო სახსრებისათვის</t>
  </si>
  <si>
    <t>ანგარიში მიზნობრივი გრანტების და მიზნობრივი დაფინანსებისათვის</t>
  </si>
  <si>
    <r>
      <t>ანგარიში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საბიუჯეტო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სახსრებით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ორგანიზაციის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საკასო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ხარჯებისათვის</t>
    </r>
  </si>
  <si>
    <r>
      <t>დეპოზიტები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ხაზინაში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ეროვნულ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ვალუტაში</t>
    </r>
  </si>
  <si>
    <r>
      <t>დეპოზიტები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ხაზინაში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უცხოურ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ვალუტაში</t>
    </r>
  </si>
  <si>
    <r>
      <t>ხაზინის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სავალუტო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ანგარიში</t>
    </r>
  </si>
  <si>
    <r>
      <t>სხვა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ანგარიშები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ხაზინაში</t>
    </r>
  </si>
  <si>
    <t>2. არაფინანსური აქტივების კლება</t>
  </si>
  <si>
    <t xml:space="preserve">დანართი N7     </t>
  </si>
  <si>
    <t>დანართი №8</t>
  </si>
  <si>
    <t>3286</t>
  </si>
  <si>
    <t>გადასახდელი დივიდენდები</t>
  </si>
  <si>
    <t xml:space="preserve">                                                                          დანართი#11</t>
  </si>
  <si>
    <t xml:space="preserve">                                                                          დანართი#12</t>
  </si>
  <si>
    <t>ინფორმაცია დებიტორული  დავალიანების შესახებ ორგანიზაციულ ჭრილში</t>
  </si>
  <si>
    <t>ინფორმაცია კრედიტორული  დავალიანების შესახებ ორგანიზაციულ  ჭრილში</t>
  </si>
  <si>
    <t xml:space="preserve">ორგანიზაციის ხელმძღვანელი:  </t>
  </si>
  <si>
    <t xml:space="preserve"> ბ.ა/.</t>
  </si>
  <si>
    <t xml:space="preserve"> ბ.ა.</t>
  </si>
  <si>
    <t>საქონლის და მომსახურების მოწოდებით დარიცხული ვალდებულებები</t>
  </si>
  <si>
    <r>
      <t>საქონლის და მომსახურების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მოწოდებით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კრედიტორული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დავალიანებები</t>
    </r>
  </si>
  <si>
    <t>არაფინანსური აქტივების მოწოდებით დარიცხული ვალდებულებები</t>
  </si>
  <si>
    <r>
      <t>არაფინანსური აქტივების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მოწოდებით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გრძელვადიან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კრედიტორული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დავალიანებები</t>
    </r>
  </si>
  <si>
    <t xml:space="preserve">მთავარი ბუღალტერი:  </t>
  </si>
  <si>
    <t>თარიღი:</t>
  </si>
  <si>
    <r>
      <t xml:space="preserve">                                       ორგანიზაციების ანგარიშებზე რიცხული დებიტორული დავალიანებათა შესახებ                      </t>
    </r>
    <r>
      <rPr>
        <sz val="9"/>
        <rFont val="Sylfaen"/>
        <family val="1"/>
      </rPr>
      <t>დანართი #9</t>
    </r>
  </si>
  <si>
    <t>სულ ფინანსური აქტივები და მოთხოვნები:</t>
  </si>
  <si>
    <t>სულ არაფინანსური აქტივები:</t>
  </si>
  <si>
    <t xml:space="preserve">  221</t>
  </si>
  <si>
    <t xml:space="preserve">სატვირთო </t>
  </si>
  <si>
    <t>ჯიპები და პიკაპები</t>
  </si>
  <si>
    <t xml:space="preserve">სატრანსპორტო საშუალება
სულ: </t>
  </si>
  <si>
    <r>
      <t xml:space="preserve">                                          ინფორმაცია                                       </t>
    </r>
    <r>
      <rPr>
        <b/>
        <sz val="10"/>
        <rFont val="Sylfaen"/>
        <family val="1"/>
      </rPr>
      <t xml:space="preserve">   </t>
    </r>
    <r>
      <rPr>
        <sz val="11"/>
        <rFont val="Sylfaen"/>
        <family val="1"/>
      </rPr>
      <t>დანართი#10</t>
    </r>
    <r>
      <rPr>
        <b/>
        <sz val="14"/>
        <rFont val="Sylfaen"/>
        <family val="1"/>
      </rPr>
      <t xml:space="preserve">
ორგანიზაციის ანგარიშებზე რიცხულ კრედიტორულ დავალიანებათა შესახებ </t>
    </r>
  </si>
  <si>
    <t>სულ აქტივები და მოთხოვნები:</t>
  </si>
  <si>
    <t>სულ ვალდებულებები და კაპიტალი:</t>
  </si>
  <si>
    <t>სულ ვალდებულებები</t>
  </si>
  <si>
    <t>სულ  კაპიტალი:</t>
  </si>
  <si>
    <t xml:space="preserve"> </t>
  </si>
  <si>
    <t>2013 წ</t>
  </si>
  <si>
    <t>2014 წ</t>
  </si>
  <si>
    <t>2015 წ</t>
  </si>
  <si>
    <t>2009 წ</t>
  </si>
  <si>
    <t xml:space="preserve">                   ფორმა N1                                                                 </t>
  </si>
  <si>
    <t>ფინანსური მდგომარეობის შესახებ ანგარიში (ბალანსი)</t>
  </si>
  <si>
    <t xml:space="preserve">დასახელება </t>
  </si>
  <si>
    <t>ანგარიში</t>
  </si>
  <si>
    <t>მოკლევადიანი აქტივები</t>
  </si>
  <si>
    <t>ფულადი სახსრები</t>
  </si>
  <si>
    <t>1100-1200</t>
  </si>
  <si>
    <t>სხვა მოკლევადიანი ფინანსური აქტივები</t>
  </si>
  <si>
    <t>სხვა მოკლევადიანი მოთხოვნები</t>
  </si>
  <si>
    <t>სხვა მატერიალური მარაგები</t>
  </si>
  <si>
    <t>სულ მოკლევადიანი აქტივები</t>
  </si>
  <si>
    <t>გრძელვადიანი აქტივები</t>
  </si>
  <si>
    <t>გრძელვადიანი ფინანსური აქტივები და მოთხოვნები</t>
  </si>
  <si>
    <t>გრძელვადიანი მცირეფასიანი აქტივები</t>
  </si>
  <si>
    <t>სულ გრძელვადიანი აქტივები</t>
  </si>
  <si>
    <t>ბალანსი</t>
  </si>
  <si>
    <t>ვალდებულებები</t>
  </si>
  <si>
    <t>მოკლევადიანი ვალდებულებები და სხვა კრედიტორული დავალიანებები</t>
  </si>
  <si>
    <t>მოკლევადიანი ფინანსური ვალდებულებები</t>
  </si>
  <si>
    <t>სხვა მოკლევადიანი კრედიტორული დავალიანებები</t>
  </si>
  <si>
    <t>სულ მოკლევადიანი ვალდებულებები და 
კრედიტორული დავალიანებები</t>
  </si>
  <si>
    <t>გრძელვადიანი ფინანსური ვალდებულებები 
და კრედიტორული დავალიანებები</t>
  </si>
  <si>
    <t>სულ გრძელვადიანი ვალდებულებები</t>
  </si>
  <si>
    <t>კაპიტალი</t>
  </si>
  <si>
    <t>აქტივების წმინდა ღირებულება</t>
  </si>
  <si>
    <t>დაუფარავი ზარალი</t>
  </si>
  <si>
    <t>სულ კაპიტალი</t>
  </si>
  <si>
    <t>ფორმა N2</t>
  </si>
  <si>
    <t>ფინანსური შედეგების შესახებ ანგარიში</t>
  </si>
  <si>
    <t>ეკონომიური საქმიანობა</t>
  </si>
  <si>
    <t>ბიუჯეტიდან დაფინანსება</t>
  </si>
  <si>
    <t>შემოსავლები (030+040+050+060)</t>
  </si>
  <si>
    <t>გადასახადები</t>
  </si>
  <si>
    <t>სოციალური შენატანები</t>
  </si>
  <si>
    <t>სხვა შემოსავლები (070+080+090+100+110)</t>
  </si>
  <si>
    <t>ა. ქონებასთან დაკავშირებული შემოსავლები</t>
  </si>
  <si>
    <t>ბ. საქონლისა და მომსახურების რეალიზაცია</t>
  </si>
  <si>
    <t>გ. სანქციები, ჯარიმები, საურავები</t>
  </si>
  <si>
    <t>დ. ნებაყოფლობითი ტრანსფერები, გარდა გრანტებისა</t>
  </si>
  <si>
    <t>ე. სხვა არაკლასიფიცირებული შემოსავლები</t>
  </si>
  <si>
    <t>სულ (010+020)</t>
  </si>
  <si>
    <t xml:space="preserve">       მომუშავეთა ანაზღაურება</t>
  </si>
  <si>
    <t xml:space="preserve">       საქონელი და მომსახურება</t>
  </si>
  <si>
    <t xml:space="preserve">       ძირითადი კაპიტალის მოხმარება</t>
  </si>
  <si>
    <t xml:space="preserve">       პროცენტი</t>
  </si>
  <si>
    <t xml:space="preserve">       სუბსიდიები</t>
  </si>
  <si>
    <t xml:space="preserve">       გრანტები</t>
  </si>
  <si>
    <t xml:space="preserve">       სოციალური უზრუნველყოფა</t>
  </si>
  <si>
    <t xml:space="preserve">       სხვა ხარჯები</t>
  </si>
  <si>
    <t xml:space="preserve">       რეალიზებული მარაგების ხარჯი</t>
  </si>
  <si>
    <t>სულ (140+150+160+170+180+190+200+210+220)</t>
  </si>
  <si>
    <t>ფორმა N3</t>
  </si>
  <si>
    <t>ფულადი სახსრების მოძრაობის შესახებ ანგარიში</t>
  </si>
  <si>
    <t>ხაზინის ერთიანი ანგარიში</t>
  </si>
  <si>
    <t>საკუთარი ფულადი სახსრები</t>
  </si>
  <si>
    <t>მესამე პირის გადახდები</t>
  </si>
  <si>
    <t>წმინდა ღირებულება/მოგება ზარალი</t>
  </si>
  <si>
    <r>
      <t>კორექტირებები:</t>
    </r>
    <r>
      <rPr>
        <b/>
        <u/>
        <vertAlign val="superscript"/>
        <sz val="11"/>
        <color theme="1"/>
        <rFont val="Sylfaen"/>
        <family val="1"/>
      </rPr>
      <t>1</t>
    </r>
  </si>
  <si>
    <t>ცვეთა (+)</t>
  </si>
  <si>
    <r>
      <t>აქტივების (გარდა მატერიალური                                                                   მარაგებისა და გრძელვადიანი მცირეფასიანი აქტივებისა) და ვალდებულებების, არაფულადი ოპერაციებით და სხვა მოვლენებით, წმინდა მიღება (-/+)</t>
    </r>
    <r>
      <rPr>
        <b/>
        <vertAlign val="superscript"/>
        <sz val="14"/>
        <color theme="1"/>
        <rFont val="Sylfaen"/>
        <family val="1"/>
      </rPr>
      <t>2</t>
    </r>
  </si>
  <si>
    <t>მატერიალური მარაგების ზრდა/კლება (-/+)</t>
  </si>
  <si>
    <t>გრძელვადიანი მცირეფასიანი აქტივები (-/+)</t>
  </si>
  <si>
    <t>დებიტორული დავალიანებების ზრდა/კლება (-/+)</t>
  </si>
  <si>
    <t xml:space="preserve">კრედიტორული დავალიანებების ზრდა/კლება (+/-) </t>
  </si>
  <si>
    <r>
      <t>წმინდა ფულადი სახსრები საოპერაციო საქმიანობიდან</t>
    </r>
    <r>
      <rPr>
        <b/>
        <vertAlign val="superscript"/>
        <sz val="11"/>
        <color theme="1"/>
        <rFont val="Sylfaen"/>
        <family val="1"/>
      </rPr>
      <t>3</t>
    </r>
  </si>
  <si>
    <t xml:space="preserve">ფულადი სახსრების ნაკადები არაფინანსურ აქტივებში განთავსებული ინვესტიციებიდან </t>
  </si>
  <si>
    <t>არაფინანსური აქტივების გაყიდვა</t>
  </si>
  <si>
    <t xml:space="preserve">    ძირითადი აქტივები</t>
  </si>
  <si>
    <t xml:space="preserve">    სტრატეგიული მარაგები</t>
  </si>
  <si>
    <t xml:space="preserve">    ფასეულობები</t>
  </si>
  <si>
    <t xml:space="preserve">    არაწარმოებული აქტივები</t>
  </si>
  <si>
    <t>არაფინანსური აქტივების შესყიდვა</t>
  </si>
  <si>
    <r>
      <t xml:space="preserve">წმინდა  ფულადი სახსრები არაფინანსურ აქტივებში განთავსებული ინვესტიციებიდან </t>
    </r>
    <r>
      <rPr>
        <b/>
        <vertAlign val="superscript"/>
        <sz val="11"/>
        <color theme="1"/>
        <rFont val="Sylfaen"/>
        <family val="1"/>
      </rPr>
      <t>4</t>
    </r>
  </si>
  <si>
    <t>ფულადი სახსრების ნაკადები ფინანსური საქმიანობიდან</t>
  </si>
  <si>
    <t>წმინდა  ფინანსური აქტივები, გარდა ფულადი სახსრებისა</t>
  </si>
  <si>
    <t>წმინდა ვალდებულებების წარმოქმნა</t>
  </si>
  <si>
    <r>
      <t>წმინდა  ფულადი სახსრები  ფინანსური საქმიანობიდან</t>
    </r>
    <r>
      <rPr>
        <b/>
        <vertAlign val="superscript"/>
        <sz val="10"/>
        <color theme="1"/>
        <rFont val="Sylfaen"/>
        <family val="1"/>
      </rPr>
      <t>5</t>
    </r>
  </si>
  <si>
    <r>
      <t>ფულადი სახსრების მარაგების წმინდა ცვლილება</t>
    </r>
    <r>
      <rPr>
        <b/>
        <vertAlign val="superscript"/>
        <sz val="11"/>
        <color theme="1"/>
        <rFont val="Sylfaen"/>
        <family val="1"/>
      </rPr>
      <t>6</t>
    </r>
  </si>
  <si>
    <t>ფულადი სახსრების ნაშთი წლის დასაწყისში</t>
  </si>
  <si>
    <t>ფულადი სახსრების ნაშთი წლის ბოლოს</t>
  </si>
  <si>
    <t>ვალუტა და დეპოზიტებით მიღებული კურსთაშორის სხვაობა (-/+)</t>
  </si>
  <si>
    <t>დროებით შეზღუდული თანხები (აკრედიტივები)</t>
  </si>
  <si>
    <t>ფორმა N4</t>
  </si>
  <si>
    <t>კაპიტალში ცვლილებების შესახებ ანგარიში</t>
  </si>
  <si>
    <t>(საანგარიშო წელი)</t>
  </si>
  <si>
    <t>არასაოპერაციო შემოსავლები (030+040)</t>
  </si>
  <si>
    <t>კურსთა შორის სხვაობით მიღებული შემოსავალი</t>
  </si>
  <si>
    <t>სხვა არასაოპერაციო შემოსავლები</t>
  </si>
  <si>
    <t>არასაოპერაციო ხარჯები (060+070)</t>
  </si>
  <si>
    <t>კურსთაშორის სხვაობით მიღებული ზარალი</t>
  </si>
  <si>
    <t>სხვა არასაოპერაციო ხარჯები</t>
  </si>
  <si>
    <t>ბიუჯეტის წინაშე ვალდებულებები (090+100)</t>
  </si>
  <si>
    <t>ბიუჯეტის წინაშე დარიცხული ვალდებულებებით</t>
  </si>
  <si>
    <t>მოგების გადასახადი</t>
  </si>
  <si>
    <t>საანგარიშგებო პერიოდის ფინანსური შედეგი</t>
  </si>
  <si>
    <t>ნაშთი წლის ბოლოს (010+020-050-080+110)</t>
  </si>
  <si>
    <t>ფორმა N5</t>
  </si>
  <si>
    <t>ბიუჯეტის და ფაქტიური თანხების შედარების ანგარიში</t>
  </si>
  <si>
    <t>ბიუჯეტით დამტკიცებული გეგმით</t>
  </si>
  <si>
    <t>გადახრა % დამტკიცებულ და დაზუსტებულ გეგმას შორის</t>
  </si>
  <si>
    <t>საკასო ხარჯი</t>
  </si>
  <si>
    <t>გადახრა % დაზუსტებულ გეგმასა და საკასო ხარჯს შორის</t>
  </si>
  <si>
    <t>ფაქტობრივი ხარჯი</t>
  </si>
  <si>
    <t>გადახრა ფაქტობრივ  და საკასო ხარჯს შორის</t>
  </si>
  <si>
    <t>მათ შორის:</t>
  </si>
  <si>
    <t>2015 წლის 31 დეკემბერი (საანგარიშო წელი)</t>
  </si>
  <si>
    <t>2014 წლის 31 დეკემბერი (საანგარიშო წლის წინა წელი)</t>
  </si>
  <si>
    <t xml:space="preserve">ფინანსური შედეგი (120-230)             </t>
  </si>
  <si>
    <t>1.1 გადასახადები</t>
  </si>
  <si>
    <t>1.2 გრანტები</t>
  </si>
  <si>
    <t>1.3 სხვა შემოსავლები</t>
  </si>
  <si>
    <t>1.3.1 შემოსავლები საკუთრებიდან</t>
  </si>
  <si>
    <t>1.3.2 საქონლისა და მომსახურების რეალიზაცია</t>
  </si>
  <si>
    <t>1.3.3 სანქციები,ჯარიმები,საურავები</t>
  </si>
  <si>
    <t>1.3.5 შერეული და სხვა არაკლასიფიცირებული შემოსავლები</t>
  </si>
  <si>
    <t>2. ხარჯები</t>
  </si>
  <si>
    <t>2.1 შრომის ანაზღაურება</t>
  </si>
  <si>
    <t>2.1.1 ხელფასები</t>
  </si>
  <si>
    <t>2.1.1.1.3 პრემია</t>
  </si>
  <si>
    <t>2.1.1.1.4 დანამატი</t>
  </si>
  <si>
    <t>2.1.1.1.6 კომპენსაცია</t>
  </si>
  <si>
    <t>2.1.2 სოციალური შენატანები</t>
  </si>
  <si>
    <t>2.1.2.1. ფაქტიურად განხორციელებული სოციალური შენატანები</t>
  </si>
  <si>
    <t>2.1.2.2. პირობითად განხორციელებული სოციალური შენატანები</t>
  </si>
  <si>
    <t>2.2.1 შტატგარეშე მომუშავეთა ანაზღაურება</t>
  </si>
  <si>
    <t>2.2.2 მივლინებები</t>
  </si>
  <si>
    <t>2.2.3 ოფისის ხარჯები</t>
  </si>
  <si>
    <t>2.2.4 წარმომადგენლობითი ხარჯები</t>
  </si>
  <si>
    <t>2.2.5 კვების ხარჯები</t>
  </si>
  <si>
    <t>2.2.6 სამედიცინო ხარჯები</t>
  </si>
  <si>
    <t>2.2.7 რბილი ინვენტარისა და უნიფორმის შეძენის და პირად ჰიგიენასთან დაკავშირებული ხარჯები</t>
  </si>
  <si>
    <t>2.2.8 ტრანსპორტის, ტექნიკისა და იარაღის ექსპლუატაციისა და მოვლა-შენახვის ხარჯები</t>
  </si>
  <si>
    <t>2.2.9 სამხედრო ტექნიკისა და ტყვია-წამლის შეძენის ხარჯები</t>
  </si>
  <si>
    <t>2.2.10 სხვა დანარჩენი საქონელი და მომსახურება</t>
  </si>
  <si>
    <t>2.3 ძირითადი კაპიტალის მოხმარება</t>
  </si>
  <si>
    <t>2.4 პროცენტი</t>
  </si>
  <si>
    <t>2.4.1 საგარეო ვალდებულებებზე</t>
  </si>
  <si>
    <t>2.4.1.1 ორმხრივ კრედიტორებზე</t>
  </si>
  <si>
    <t>2.4.1.2 მრავალმხრივ კრედიტორებზე</t>
  </si>
  <si>
    <t>2.4.1.3 კომერციულ ორგანიზაციებზე</t>
  </si>
  <si>
    <t>2.4.1.4 სხვა საგარეო ვალდებულებებზე</t>
  </si>
  <si>
    <t>2.4.2 საშინაო ვალდებულებებზე გარდა სახელმწიფო ერთეულებისა</t>
  </si>
  <si>
    <t>2.4.3 სახელმწიფო ერთეულებიდან აღებულ საშინაო ვალდებულებებზე</t>
  </si>
  <si>
    <t>2.5 სუბსიდიები</t>
  </si>
  <si>
    <t>2.6 გრანტები</t>
  </si>
  <si>
    <t>2.6.1 გრანტები უცხო სახელმწიფოთა მთავრობებს</t>
  </si>
  <si>
    <t>2.6.1.1 მიმდინარე</t>
  </si>
  <si>
    <t>2.6.1.2 კაპიტალური</t>
  </si>
  <si>
    <t>2.6.2 გრანტები საერთაშორისო ორგანიზაციებს</t>
  </si>
  <si>
    <t>2.6.2.1 მიმდინარე</t>
  </si>
  <si>
    <t>2.6.2.2 კაპიტალური</t>
  </si>
  <si>
    <t>2.6.3 გრანტები სხვა დონის სახელმწიფო ერთეულებს</t>
  </si>
  <si>
    <t>2.6.3.1 მიმდინარე</t>
  </si>
  <si>
    <t>2.6.3.2 კაპიტალური</t>
  </si>
  <si>
    <t>2.7 სოციალური უზრუნველყოფა</t>
  </si>
  <si>
    <t>2.7.1 სოციალური დაზღვევა</t>
  </si>
  <si>
    <t>2.7.1.1 ფულადი ფორმით</t>
  </si>
  <si>
    <t>2.7.1.2. სასაქონლო ფორმით</t>
  </si>
  <si>
    <t>2.7.2 სოციალური დახმარება</t>
  </si>
  <si>
    <t>2.7.2.1 ფულადი ფორმით</t>
  </si>
  <si>
    <t>2.7.2.2. სასაქონლო ფორმით</t>
  </si>
  <si>
    <t>2.7.3 დამქირავებლის მიერ გაწეული სოციალური დახმარება</t>
  </si>
  <si>
    <t>2.7.3.1 ფულადი ფორმით</t>
  </si>
  <si>
    <t>2.7.3.2. სასაქონლო ფორმით</t>
  </si>
  <si>
    <t>2.8 სხვა ხარჯები</t>
  </si>
  <si>
    <t>2.8.1 ქონებასთან დაკავშირებული ხარჯები, გარდა პროცენტისა</t>
  </si>
  <si>
    <t>2.8.1.1 დივიდენდები</t>
  </si>
  <si>
    <t>2.8.1.2 კვაზი-კორპორაციების შემოსავლებიდან ამოღებული თანხები</t>
  </si>
  <si>
    <t>2.8.1.3 ქონებასთან დაკავშირებული ხარჯები, რომლებიც სადაზღვევო პოლისის მფლობელებზე ვრცელდება</t>
  </si>
  <si>
    <t>2.8.1.4 რენტა</t>
  </si>
  <si>
    <t>2.8.2 სხვადასხვა ხარჯები</t>
  </si>
  <si>
    <t>2.8.2.1 მიმდინარე</t>
  </si>
  <si>
    <t>2.8.2.2 კაპიტალური</t>
  </si>
  <si>
    <t>2.9 რეალიზებული მარაგების ხარჯი</t>
  </si>
  <si>
    <t>1.1 ძირითადი აქტივები</t>
  </si>
  <si>
    <t>1.1.1შენობა-ნაგებობები</t>
  </si>
  <si>
    <t>1.1.1.1 საცხოვრებელი შენობები</t>
  </si>
  <si>
    <t>1.1.1.2 არასაცხოვრებელი შენობები</t>
  </si>
  <si>
    <t>1.1.1.3 საგზაო მაგისტრალები</t>
  </si>
  <si>
    <t>1.1.1.4 ქუჩები</t>
  </si>
  <si>
    <t>1.1.1.5 გზები</t>
  </si>
  <si>
    <t>1.1.1.6 ხიდები</t>
  </si>
  <si>
    <t>1.1.1.7 გვირაბები</t>
  </si>
  <si>
    <t>1.1.1.8 საკანალიზაციო და წყლის მომარაგების სისტემები</t>
  </si>
  <si>
    <t>1.1.1.9 ელექტროგადამცემი ხაზები</t>
  </si>
  <si>
    <t>1.1.1.10 მილსადენები</t>
  </si>
  <si>
    <t>1.1.1.11 სხვა შენობა-ნაგებობები</t>
  </si>
  <si>
    <t>1.1.2 მანქანა-დანადგარები და ინვენტარი</t>
  </si>
  <si>
    <t>1.1.2.1 სატრანსპორტო საშუალებები</t>
  </si>
  <si>
    <t>1.1.2.2 სხვა მანქანა-დანადგარები და ინვენტარი</t>
  </si>
  <si>
    <t>1.1.3 სხვა ძირითადი აქტივები</t>
  </si>
  <si>
    <t>1.1.3.1 კულტივირებული აქტივები</t>
  </si>
  <si>
    <t>1.1.3.2 არამატერიალური ძირითადი აქტივები</t>
  </si>
  <si>
    <t>1.1.3.2.1 ლიცენზიები</t>
  </si>
  <si>
    <t>1.1.3.2.2 სხვა არამატერიალური ძირითადი აქტივები</t>
  </si>
  <si>
    <t>1.2 მატერიალური მარაგები</t>
  </si>
  <si>
    <t>1.2.1სტრატეგიული მარაგები</t>
  </si>
  <si>
    <t>1.2.2 სხვა მატერიალური მარაგები</t>
  </si>
  <si>
    <t>1.2.2.1 ნედლეული და მასალები</t>
  </si>
  <si>
    <t>1.2.2.2 დაუმთავრებელი წარმოება</t>
  </si>
  <si>
    <t>1.2.2.3 მზა პროდუქცია</t>
  </si>
  <si>
    <t>1.2.2.4 შემდგომი რეალიზაციისათვის შეძენილი საქონელი</t>
  </si>
  <si>
    <t>1.3 ფასეულობები</t>
  </si>
  <si>
    <t>1.4 არაწარმოებული აქტივები</t>
  </si>
  <si>
    <t>1.4.1 მიწა</t>
  </si>
  <si>
    <t>1.4.2 წიაღისეული</t>
  </si>
  <si>
    <t>1.4.3 სხვა ბუნებრივი აქტივები</t>
  </si>
  <si>
    <t>1.4.3.1რადიოსიხშირული სპექტრით სარგებლობის ლიცენზია</t>
  </si>
  <si>
    <t>1.4.3.2 სხვა დანარჩენი ბუნებრივი აქტივები</t>
  </si>
  <si>
    <t>1.4.4 არაწარმოებული არამატერიალური აქტივები</t>
  </si>
  <si>
    <t>2.1.1შენობა-ნაგებობები</t>
  </si>
  <si>
    <t>2.1.1.1 საცხოვრებელი შენობები</t>
  </si>
  <si>
    <t>2.1.1.2 არასაცხოვრებელი შენობები</t>
  </si>
  <si>
    <t>2.1.1.3 საგზაო მაგისტრალები</t>
  </si>
  <si>
    <t>2.1.1.4 ქუჩები</t>
  </si>
  <si>
    <t>2.1.1.5 გზები</t>
  </si>
  <si>
    <t>2.1.1.6 ხიდები</t>
  </si>
  <si>
    <t>2.1.1.7 გვირაბები</t>
  </si>
  <si>
    <t>2.1.1.8 საკანალიზაციო და წყლის მომარაგების სისტემები</t>
  </si>
  <si>
    <t>2.1.1.9 ელექტროგადამცემი ხაზები</t>
  </si>
  <si>
    <t>2.1.1.10 მილსადენები</t>
  </si>
  <si>
    <t>2.1.1.11 სხვა შენობა-ნაგებობები</t>
  </si>
  <si>
    <t>2.1.2 მანქანა-დანადგარები და ინვენტარი</t>
  </si>
  <si>
    <t>2.1.2.1 სატრანსპორტო საშუალებები</t>
  </si>
  <si>
    <t>2.1.2.2 სხვა მანქანა-დანადგარები და ინვენტარი</t>
  </si>
  <si>
    <t>2.1.3 სხვა ძირითადი აქტივები</t>
  </si>
  <si>
    <t>2.1.3.1 კულტივირებული აქტივები</t>
  </si>
  <si>
    <t>2.1.3.2 არამატერიალური ძირითადი აქტივები</t>
  </si>
  <si>
    <t>2.1.3.2.1 ლიცენზიები</t>
  </si>
  <si>
    <t>2.1.3.2.2 სხვა არამატერიალური ძირითადი აქტივები</t>
  </si>
  <si>
    <t>2.2 მატერიალური მარაგები</t>
  </si>
  <si>
    <t>2.2.1სტრატეგიული მარაგები</t>
  </si>
  <si>
    <t>2.2.2 სხვა მატერიალური მარაგები</t>
  </si>
  <si>
    <t>2.2.2.1 ნედლეული და მასალები</t>
  </si>
  <si>
    <t>2.2.2.2 დაუმთავრებელი წარმოება</t>
  </si>
  <si>
    <t>2.2.2.3 მზა პროდუქცია</t>
  </si>
  <si>
    <t>2.2.2.4 შემდგომი რეალიზაციისათვის შეძენილი საქონელი</t>
  </si>
  <si>
    <t>2.3 ფასეულობები</t>
  </si>
  <si>
    <t>2.4 არაწარმოებული აქტივები</t>
  </si>
  <si>
    <t>2.4.1 მიწა</t>
  </si>
  <si>
    <t>2.4.2 წიაღისეული</t>
  </si>
  <si>
    <t>2.4.3 სხვა ბუნებრივი აქტივები</t>
  </si>
  <si>
    <t>2.4.3.1რადიოსიხშირული სპექტრით სარგებლობის ლიცენზია</t>
  </si>
  <si>
    <t>2.4.3.2 სხვა დანარჩენი ბუნებრივი აქტივები</t>
  </si>
  <si>
    <t>2.4.4 არაწარმოებული არამატერიალური აქტივები</t>
  </si>
  <si>
    <t>2.1 ძირითადი აქტივები</t>
  </si>
  <si>
    <t>1.1 საშინაო</t>
  </si>
  <si>
    <t>1.1.1 ვალუტა და დეპოზიტები</t>
  </si>
  <si>
    <t>1.1.2 ფასიანი ქაღალდები, გარდა აქციებისა</t>
  </si>
  <si>
    <t>1.1.3 სესხები</t>
  </si>
  <si>
    <t>1.1.4 აქციები და სხვა კაპიტალი</t>
  </si>
  <si>
    <t>1.1.5 სადაზღვევო ტექნიკური რეზერვები</t>
  </si>
  <si>
    <t>1.1.6 წარმოებული ფინანსური ინსტრუმენტები</t>
  </si>
  <si>
    <t>1.1.7 სხვა დებიტორული დავალიანებები</t>
  </si>
  <si>
    <t>1.2 საგარეო</t>
  </si>
  <si>
    <t>1.2.1 ვალუტა და დეპოზიტები</t>
  </si>
  <si>
    <t>1.2.2 ფასიანი ქაღალდები, გარდა აქციებისა</t>
  </si>
  <si>
    <t>1.2.3 სესხები</t>
  </si>
  <si>
    <t>1.2.4 აქციები და სხვა კაპიტალი</t>
  </si>
  <si>
    <t>1.2.5 სადაზღვევო ტექნიკური რეზერვები</t>
  </si>
  <si>
    <t>1.2.6 წარმოებული ფინანსური ინსტრუმენტები</t>
  </si>
  <si>
    <t>1.2.7 სხვა დებიტორული დავალიანებები</t>
  </si>
  <si>
    <t>1.3 მონეტარული ოქრო და ნასესხობის სპეციალური უფლება</t>
  </si>
  <si>
    <t>2.1 საშინაო</t>
  </si>
  <si>
    <t>2.1.1 ვალუტა და დეპოზიტები</t>
  </si>
  <si>
    <t>2.1.2 ფასიანი ქაღალდები, გარდა აქციებისა</t>
  </si>
  <si>
    <t>2.1.3 სესხები</t>
  </si>
  <si>
    <t>2.1.4 აქციები და სხვა კაპიტალი (მხ. სახელმწიფო საწარმოები და ორგანიზაციები)</t>
  </si>
  <si>
    <t>2.1.5 სადაზღვევო ტექნიკური რეზერვები</t>
  </si>
  <si>
    <t>2.1.6 წარმოებული ფინანსური ინსტრუმენტები</t>
  </si>
  <si>
    <t>2.1.7 სხვა კრედიტორული დავალიანებები</t>
  </si>
  <si>
    <t>2.2 საგარეო</t>
  </si>
  <si>
    <t>2.2.1 ვალუტა და დეპოზიტები</t>
  </si>
  <si>
    <t>2.2.2 ფასიანი ქაღალდები, გარდა აქციებისა</t>
  </si>
  <si>
    <t>2.2.3 სესხები</t>
  </si>
  <si>
    <t>2.2.4 აქციები და სხვა კაპიტალი (მხ. სახელმწიფო საწარმოები და ორგანიზაციები)</t>
  </si>
  <si>
    <t>2.2.5 სადაზღვევო ტექნიკური რეზერვები</t>
  </si>
  <si>
    <t>2.2.6 წარმოებული ფინანსური ინსტრუმენტები</t>
  </si>
  <si>
    <t>2.2.7 სხვა კრედიტორული დავალიანებები</t>
  </si>
  <si>
    <t>3.1 საშინაო</t>
  </si>
  <si>
    <t>3.1.1 ვალუტა და დეპოზიტები</t>
  </si>
  <si>
    <t>3.1.2 ფასიანი ქაღალდები, გარდა აქციებისა</t>
  </si>
  <si>
    <t>3.1.3 სესხები</t>
  </si>
  <si>
    <t>3.1.4 აქციები და სხვა კაპიტალი</t>
  </si>
  <si>
    <t>3.1.5 სადაზღვევო ტექნიკური რეზერვები</t>
  </si>
  <si>
    <t>3.1.6 წარმოებული ფინანსური ინსტრუმენტები</t>
  </si>
  <si>
    <t>3.1.7 სხვა დებიტორული დავალიანებები</t>
  </si>
  <si>
    <t>3.2 საგარეო</t>
  </si>
  <si>
    <t>3.2.1 ვალუტა და დეპოზიტები</t>
  </si>
  <si>
    <t>3.2.2 ფასიანი ქაღალდები, გარდა აქციებისა</t>
  </si>
  <si>
    <t>3.2.3 სესხები</t>
  </si>
  <si>
    <t>3.2.4 აქციები და სხვა კაპიტალი</t>
  </si>
  <si>
    <t>3.2.5 სადაზღვევო ტექნიკური რეზერვები</t>
  </si>
  <si>
    <t>3.2.6 წარმოებული ფინანსური ინსტრუმენტები</t>
  </si>
  <si>
    <t>3.2.7 სხვა დებიტორული დავალიანებები</t>
  </si>
  <si>
    <t>3.3 მონეტარული ოქრო და ნასესხობის სპეციალური უფლება</t>
  </si>
  <si>
    <t>4.1 საშინაო</t>
  </si>
  <si>
    <t>4.1.1 ვალუტა და დეპოზიტები</t>
  </si>
  <si>
    <t>4.1.2 ფასიანი ქაღალდები, გარდა აქციებისა</t>
  </si>
  <si>
    <t>4.1.3 სესხები</t>
  </si>
  <si>
    <t>4.1.4 აქციები და სხვა კაპიტალი (მხ. სახელმწიფო საწარმოები და ორგანიზაციები)</t>
  </si>
  <si>
    <t>4.1.5 სადაზღვევო ტექნიკური რეზერვები</t>
  </si>
  <si>
    <t>4.1.6 წარმოებული ფინანსური ინსტრუმენტები</t>
  </si>
  <si>
    <t>4.1.7 სხვა კრედიტორული დავალიანებები</t>
  </si>
  <si>
    <t>4.2 საგარეო</t>
  </si>
  <si>
    <t>4.2.1 ვალუტა და დეპოზიტები</t>
  </si>
  <si>
    <t>4.2.2 ფასიანი ქაღალდები, გარდა აქციებისა</t>
  </si>
  <si>
    <t>4.2.3 სესხები</t>
  </si>
  <si>
    <t>4.2.4 აქციები და სხვა კაპიტალი (მხ. სახელმწიფო საწარმოები და ორგანიზაციები)</t>
  </si>
  <si>
    <t>4.2.5 სადაზღვევო ტექნიკური რეზერვები</t>
  </si>
  <si>
    <t>4.2.6 წარმოებული ფინანსური ინსტრუმენტები</t>
  </si>
  <si>
    <t>4.2.7 სხვა კრედიტორული დავალიანებები</t>
  </si>
  <si>
    <t>4.3 ბიუჯეტის წინაშე დარიცხული ვალდებულებების კლება</t>
  </si>
  <si>
    <t>5.3.2 სხვა დანარჩენი ბუნებრივი აქტივები</t>
  </si>
  <si>
    <t>5.3.1 რადიოსიხშირული სპექტრით სარგებლობის ლიცენზია</t>
  </si>
  <si>
    <t>5.3 სხვა ბუნებრივი აქტივები</t>
  </si>
  <si>
    <t>5.2 წიაღისეული</t>
  </si>
  <si>
    <t>5.1 მიწა</t>
  </si>
  <si>
    <t>1.1. სტრატეგიული მარაგები</t>
  </si>
  <si>
    <t>1.2. სხვა მატერიალური მარაგები</t>
  </si>
  <si>
    <t>1.2.1. ნედლეული და მასალები</t>
  </si>
  <si>
    <t>1.2.2 დაუმთავრებელი წარმოება</t>
  </si>
  <si>
    <t>1.2.3 მზა პროდუქცია</t>
  </si>
  <si>
    <t>1.2.4 შემდგომი რეალიზაციისათვის შეძენილი საქონელი</t>
  </si>
  <si>
    <t>1.2.5 ფულადი დოკუმენტები</t>
  </si>
  <si>
    <t>1.2.6 სათადარიგო ნაწილები</t>
  </si>
  <si>
    <t>1.2.7 სხვა დარჩენილი მატერიალური მარაგები</t>
  </si>
  <si>
    <t>2.1.2 არასაცხოვრებელი შენობები</t>
  </si>
  <si>
    <t>2.1.8 გაყვანილობის სისტემები</t>
  </si>
  <si>
    <t>2.2 მანქანა-დანადგარები და ინვენტარი</t>
  </si>
  <si>
    <t>2.2.2 სხვა მანქანა-დანადგარები და ინვენტარი</t>
  </si>
  <si>
    <t xml:space="preserve">2.4 სხვა დანარჩენი ძირითდი აქტივები
</t>
  </si>
  <si>
    <t xml:space="preserve">2.4.1 დაუმთავრებელი ძირითდი აქტივი
</t>
  </si>
  <si>
    <t xml:space="preserve">2.4.2 საოპერაციო იჯარით მიღებული ქონების არსებითი გაუმჯობესება
</t>
  </si>
  <si>
    <t>4.1. ძვირფასი ქვები და ლითონები</t>
  </si>
  <si>
    <t>4.2. ხელოვნების ნიმუშები</t>
  </si>
  <si>
    <t>4.3. სხვა ფასეულობები</t>
  </si>
  <si>
    <t>5.4 არაწარმოებული არამატერიალური აქტივები</t>
  </si>
  <si>
    <t>ფინანსური აქტივები</t>
  </si>
  <si>
    <t>ვალუტა დეპოზიტები</t>
  </si>
  <si>
    <t>სესხები</t>
  </si>
  <si>
    <t>სადაზღვევო ტექნიკური რეზერვები</t>
  </si>
  <si>
    <t>სხვა დებიტორული დავალიანებები</t>
  </si>
  <si>
    <t>მონეტარული ოქრო და ნასესხობის სპეციალური უფლება</t>
  </si>
  <si>
    <t>ვალუტა და დეპოზიტები</t>
  </si>
  <si>
    <t>სხვა კრედიტორული დავალიანებები</t>
  </si>
  <si>
    <t xml:space="preserve">    სტრატეგიული მარაგები </t>
  </si>
  <si>
    <t>2015 წლის  31 დეკემბერი (საანგარიშო წელი)</t>
  </si>
  <si>
    <t>ნაშთი წლის დასაწყისისთვის 31.12.2014</t>
  </si>
  <si>
    <t>ნაშთი წლის (კვარტლის) ბოლოს 30.06.2015</t>
  </si>
  <si>
    <r>
      <t xml:space="preserve">ორგანიზაციის დასახელება       </t>
    </r>
    <r>
      <rPr>
        <sz val="12"/>
        <rFont val="Sylfaen"/>
        <family val="1"/>
      </rPr>
      <t xml:space="preserve">სსიპ განათლების მართვის საინფორმაციო სისტემა </t>
    </r>
  </si>
  <si>
    <t xml:space="preserve">პერიოდულობა: წლიური, კვარტალური     2015 __          წლის  30 ივნისისათვის      </t>
  </si>
  <si>
    <t>კოდი  _32 03 03_</t>
  </si>
  <si>
    <t>2015 ---წლის 30.06  თვის</t>
  </si>
  <si>
    <t>კოდი 32 03 03</t>
  </si>
  <si>
    <t>2015 წლის  30 ივნისისათვის</t>
  </si>
  <si>
    <r>
      <t xml:space="preserve">   კოდი  </t>
    </r>
    <r>
      <rPr>
        <b/>
        <u/>
        <sz val="12"/>
        <rFont val="Sylfaen"/>
        <family val="1"/>
      </rPr>
      <t xml:space="preserve">32 03 03 </t>
    </r>
  </si>
  <si>
    <r>
      <t xml:space="preserve">ორგანიზაციის დასახელება </t>
    </r>
    <r>
      <rPr>
        <b/>
        <sz val="10"/>
        <rFont val="Sylfaen"/>
        <family val="1"/>
      </rPr>
      <t xml:space="preserve"> </t>
    </r>
    <r>
      <rPr>
        <b/>
        <u/>
        <sz val="10"/>
        <rFont val="Sylfaen"/>
        <family val="1"/>
      </rPr>
      <t>სსიპ განათლების მართვის საინფორმაციო სისტემა</t>
    </r>
  </si>
  <si>
    <t>მივლინება ქვეყნის შიგნით</t>
  </si>
  <si>
    <t>მივლინება ქვეყნის გარეთ</t>
  </si>
  <si>
    <t>2221</t>
  </si>
  <si>
    <t>2222</t>
  </si>
  <si>
    <r>
      <t xml:space="preserve">    პერიოდულობა: წლიური, კვარტალური ---------------                                 </t>
    </r>
    <r>
      <rPr>
        <sz val="14"/>
        <rFont val="Sylfaen"/>
        <family val="1"/>
      </rPr>
      <t xml:space="preserve">2015   წლის 30 ივნისისათვის </t>
    </r>
  </si>
  <si>
    <r>
      <t>კოდი</t>
    </r>
    <r>
      <rPr>
        <sz val="11"/>
        <rFont val="Sylfaen"/>
        <family val="1"/>
      </rPr>
      <t xml:space="preserve"> </t>
    </r>
    <r>
      <rPr>
        <b/>
        <sz val="12"/>
        <rFont val="Sylfaen"/>
        <family val="1"/>
      </rPr>
      <t>32 03 03</t>
    </r>
  </si>
  <si>
    <r>
      <t xml:space="preserve">      ორგანიზაციის დასახელება  -</t>
    </r>
    <r>
      <rPr>
        <b/>
        <sz val="12"/>
        <rFont val="Sylfaen"/>
        <family val="1"/>
      </rPr>
      <t>სსიპ განათლების მართვის საინფორმაციო სისტემა</t>
    </r>
  </si>
  <si>
    <r>
      <t>ორგანიზაციის დასახელება   ----</t>
    </r>
    <r>
      <rPr>
        <b/>
        <sz val="10"/>
        <rFont val="Sylfaen"/>
        <family val="1"/>
      </rPr>
      <t>-სსიპ განათლების მართვის საინფორმაციო სისტემა</t>
    </r>
  </si>
  <si>
    <t>2015  წლის 30 ივნისისათვის</t>
  </si>
  <si>
    <t xml:space="preserve">კოდი   ----32 03 03 </t>
  </si>
  <si>
    <t xml:space="preserve">                 2015  წლის -30 ივნისისათვის</t>
  </si>
  <si>
    <r>
      <t xml:space="preserve">   კოდი  </t>
    </r>
    <r>
      <rPr>
        <vertAlign val="subscript"/>
        <sz val="11"/>
        <rFont val="Sylfaen"/>
        <family val="1"/>
      </rPr>
      <t>------</t>
    </r>
    <r>
      <rPr>
        <vertAlign val="subscript"/>
        <sz val="18"/>
        <rFont val="Sylfaen"/>
        <family val="1"/>
      </rPr>
      <t>32 03 03</t>
    </r>
  </si>
  <si>
    <t xml:space="preserve">ორგანიზაციის დასახელება     სსიპ განათლების მართვის საინფორმაციო სისტემა                                                                                                                      კოდი </t>
  </si>
  <si>
    <t>2015--წლის -30.06 - თვის</t>
  </si>
  <si>
    <t>2015 წლის --30.06 ---- თვის</t>
  </si>
  <si>
    <t xml:space="preserve"> კოდი         32 03 03 </t>
  </si>
  <si>
    <t>32 03 03</t>
  </si>
  <si>
    <r>
      <t xml:space="preserve">ორგანიზაციის დასახელება  </t>
    </r>
    <r>
      <rPr>
        <sz val="11"/>
        <rFont val="Sylfaen"/>
        <family val="1"/>
      </rPr>
      <t>განათლების მართვის საინფორმაციო სისტემა</t>
    </r>
  </si>
  <si>
    <r>
      <t xml:space="preserve">ორგანიზაციის დასახელება  </t>
    </r>
    <r>
      <rPr>
        <sz val="14"/>
        <rFont val="Sylfaen"/>
        <family val="1"/>
      </rPr>
      <t xml:space="preserve"> სსიპ განათლების მართვის საინფორმაციო სისტემა</t>
    </r>
  </si>
  <si>
    <t>დღგ</t>
  </si>
  <si>
    <t>3690 ÓÓÉÐ Ø. ÁÀÈÖÌÉÓ ¹9 ÓÀãÀÒÏ ÓÊÏËÀ</t>
  </si>
  <si>
    <t>2772 ÓÓÉÐ ÂÀÒÃÀÁÍÉÓ ÌÖÍÉÝÉÐÀËÉÔÄÔÉÓ ÓÏ×.ÚÀÒÀÈÀÊËÉÉÓ ÓÀãÀÒÏ ÓÊÏËÀ</t>
  </si>
  <si>
    <t>2811 ÓÓÉÐ ÂÀÒÃÀÁÍÉÓ ÌÖÍÉÝÉÐÀËÉÔÄÔÉÓ ÓÏ×. ÀáÀËÓÏ×ËÉÓ ÓÀãÀÒÏ ÓÊÏËÀ</t>
  </si>
  <si>
    <t>3591 ÓÓÉÐ Ø. ÁÀÈÖÌÉÓ ¹26 ÓÀãÀÒÏ ÓÊÏËÀ</t>
  </si>
  <si>
    <t>2797 ÓÓÉÐ ÂÀÒÃÀÁÍÉÓ ÌÖÍÉÝÉÐÀËÉÔÄÔÉÓ ÓÏ×.ÓÀÒÈÉàÀËÉÓ #3 ÓÀãÀÒÏ ÓÊÏËÀ</t>
  </si>
  <si>
    <t>3575 ÓÓÉÐ Ø. ÁÀÈÖÌÉÓ ¹30 ÓÀãÀÒÏ ÓÊÏËÀ</t>
  </si>
  <si>
    <t>3864 ÓÓÉÐ  ×ÒÉÃÏÍ ÈÖÒÌÀÍÉÞÉÓ ÓÀáÄËÏÁÉÓØÄÃÉÓ ÌÖÍÉÝÉÐÀËÉÔÄÔÉÓ ÓÏ×ÄË ÌÄÒÉÓÉÓ ÓÀãÀÒÏ ÓÊÏËÀ</t>
  </si>
  <si>
    <t>3713 ÓÓÉÐ ØÏÁÖËÄÈÉÓ ÌÖÍÉÝÉÐÀËÉÔÄÔÉÓ ÓÏ×ÄË ÀËÀÌÁÒÉÓ ÓÀãÀÒÏ ÓÊÏËÀ</t>
  </si>
  <si>
    <t>2775 ÓÓÉÐ ÂÀÒÃÀÁÍÉÓ ÌÖÍÉÝ. ÓÏ×. ÅÀáÔÀÍÂÉÓÉÓ #2 ÓÀãÀÒÏ ÓÊÏËÀ</t>
  </si>
  <si>
    <t>2861 ÓÓÉÐ ÂÀÒÃÀÁÍÉÓ ÌÖÍÉÝ. ÓÏ×. ×ÏËÀÃÀÀÍÈÊÀÒÉÓ ÓÀãÀÒÏ ÓÊÏËÀ_190.00</t>
  </si>
  <si>
    <t>2771 ÓÓÉÐ ÂÀÒÃÀÁÍÉÓ ÌÖÍÉÝ. ÓÏ×. ÈÀÆÀØÄÍÃÉÓ ÓÀãÀÒÏ ÓÊÏËÀ_190.00</t>
  </si>
  <si>
    <t>3716 ÓÓÉÐ ØÏÁÖËÄÈÉÓ ÌÖÍÉÝÉÐÀËÉÔÄÔÉÓ ÓÏ×ÄË ÂÏÒÂÀÞÄÄÁÉÓ  ÓÀãÀÒÏ ÓÊÏËÀ</t>
  </si>
  <si>
    <t>2887 ÓÓÉÐ ÃÌÀÍÉÓÉÓ ÌÖÍÉÝ. ÓÏ×. ØÅÄÌÏ ÏÒÏÆÌÀÍÉÓ ÓÀãÀÒÏ ÓÊÏËÀ_190.00</t>
  </si>
  <si>
    <t>2878 ÓÓÉÐ Ø. ÃÌÀÍÉÓÉÓ #1 ÓÀãÀÒÏ ÓÊÏËÀ_190.00</t>
  </si>
  <si>
    <t>3728 ÓÓÉÐ ØÏÁÖËÄÈÉÓ ÌÉÍÉÝÉÐÀËÉÔÄÔÉÓ ÓÏ×ÄË ÛÖÀÙÄËÄÓ ÓÀãÀÒÏ ÓÊÏËÀ _190</t>
  </si>
  <si>
    <t>3715 ÓÓÉÐ ØÏÁÖËÄÈÉÓ ÌÖÍÉÝÉÐÀËÉÔÄÔÉÓ ÓÏ×ÄË ÆÄÍÉÈÉÓ ÓÀãÀÒÏ ÓÊÏËÀ _190</t>
  </si>
  <si>
    <t>2877 ÓÓÉÐ ÃÌÀÍÉÓÉÓ ÌÖÍÉÝ. ÓÏ×. ÁÀÆÀØËÏÓ ÓÀãÀÒÏ ÓÊÏËÀ_190.00</t>
  </si>
  <si>
    <t>3708 ÓÓÉÐ ÏÌÀÒ ÀÓËÀÍÉÞÉÓ ÓÀáÄËÏÁÉÓ ØÏÁÖËÄÈÉÓ ÌÖÍÉÝÉÐÀËÉÔÄÔÉÓ ÓÏ×ÄË ãÉáÀÍãÖÒÉÓ ÓÀãÀÒÏ ÓÊÏËÀ _190</t>
  </si>
  <si>
    <t>2885 ÓÓÉÐ ÃÌÀÍÉÓÉÓ ÌÖÍÉÝ. ÓÏ×. ÊÉÆÉËÀãËÏÓ ÓÀãÀÒÏ ÓÊÏËÀ_190.00</t>
  </si>
  <si>
    <t>2866 ÓÓÉÐ ÃÌÀÍÉÓÉÓ ÌÖÍÉÝ. ÓÏ×. ÊÉÆÉËØÉËÉÓÀÓ ÓÀãÀÒÏ ÓÊÏËÀ_190.00</t>
  </si>
  <si>
    <t>2875 ÓÓÉÐ ÃÌÀÍÉÓÉÓ ÌÖÍÉÝ. ÓÏ×. ÂÖÂÖÈÉÓ ÓÀãÀÒÏ ÓÊÏËÀ</t>
  </si>
  <si>
    <t>3727 ÓÓÉÐ ØÏÁÖËÄÈÉÓ ÌÖÍÉÝÉÐÀËÉÔÄÔÉÓ ÓÏ×ÄË ØÏÁÖËÄÈÉÓ ÓÀãÀÒÏ ÓÊÏËÀ _</t>
  </si>
  <si>
    <t>2876 ÓÓÉÐ ÃÌÀÍÉÓÉÓ ÌÖÍÉÝ. ÓÏ× ÓÀ×ÀÒËÏÓ ÓÀãÀÒÏ ÓÊÏËÀ_190.00</t>
  </si>
  <si>
    <t>2880 ÓÓÉÐ ÃÌÀÍÉÓÉÓ ÌÖÍÉÝ. ÓÏ×. ÆÄÌÏ ÊÀÒÀÁÖËÀáÉÓ ÓÀãÀÒÏ ÓÊÏËÀ_190.00</t>
  </si>
  <si>
    <t>2879 ÓÓÉÐ ÃÌÀÍÉÓÉÓ ÌÖÍÉÝ. ÓÏ×. É×ÍÀÒÉÓ ÓÀãÀÒÏ ÓÊÏËÀ_190.00</t>
  </si>
  <si>
    <t>2888 ÓÓÉÐ ÃÌÀÍÉÓÉÓ ÌÖÍÉÝ. ÓÏ×. ÀÆÊÀÊËÉÀÍÉÓ ÓÀãÀÒÏ ÓÊÏËÀ_190.00</t>
  </si>
  <si>
    <t>2869 ÓÓÉÐ ÃÌÀÍÉÓÉÓ ÌÖÍÉÝ ÓÏ×. ãÀÅÀáÉÓ ÓÀãÀÒÏ ÓÊÏËÀ_190.00</t>
  </si>
  <si>
    <t>3988 ÓÓÉÐ ÛÖÀáÄÅÉÓ ÌÖÍÉÝÉÐÀËÉÔÄÔÉÓ ÓÏ×ÄË ÁÒÉËÉÓ  ÓÀãÀÒÏ ÓÊÏËÀ _190</t>
  </si>
  <si>
    <t>3992 ÓÓÉÐ ÀÌÉÒÀÍ ÌÀÌÀËÀÞÉÓ ÓÀáÄËÏÁÉÓ ÛÖÀáÄÅÉÓ ÌÖÍÉÝÉÐÀËÉÔÄÔÉÓ ÓÏ×ÄË ÁÀÒÀÈÀÖËÉÓ ÓÀãÀÒÏ ÓÊÏËÀ _190</t>
  </si>
  <si>
    <t>3131 ÓÓÉÐ ÈÄÈÒÉßÚÀÒÏÓ ÌÖÍÉÝ. ÓÏ×. ÊÏÃÉÓ ÓÀãÀÒÏ ÓÊÏËÀ_190.00</t>
  </si>
  <si>
    <t>3984 ÓÓÉÐ ÛÖÀáÄÅÉÓ ÌÖÍÉÝÉÐÀËÉÔÄÔÉÓ ÓÏ×ÄË áÉàÀÖÒÉÓ ÓÀãÀÒÏ ÓÊÏËÀ _</t>
  </si>
  <si>
    <t>3973 ÓÓÉÐ ÛÖÀáÄÅÉÓ ÌÖÍÉÝÉÐÀËÉÔÄÔÉÓ ÓÏ×ÄË ÌÀßÚÅÀËÈÉÓ ÓÀãÀÒÏ ÓÊÏËÀ _190</t>
  </si>
  <si>
    <t>3124 ÓÓÉÐ ÈÄÈÒÉßÚÀÒÏÓ ÌÖÍÉÝ. ÓÏ×. ÌÀÒÀÁÃÉÓ ÓÀãÀÒÏ ÓÊÏËÀ_190.00</t>
  </si>
  <si>
    <t>3963 ÓÓÉÐ ÛÖÀáÄÅÉÓ ÌÖÍÉÝÉÐÀËÉÔÄÔÉÓ ÓÏ×ÄË ÓáÄ×ÉÓ ÓÀãÀÒÏ ÓÊÏËÀ _190</t>
  </si>
  <si>
    <t>3965 ÓÓÉÐ  ÛÖÀáÄÅÉÓ ÌÖÍÉÝÉÐÀËÉÔÄÔÉÓ ÓÏ×ÄË ÆÄÌÏáÄÅÉÓ ÓÀãÀÒÏ ÓÊÏËÀ _190</t>
  </si>
  <si>
    <t>3589  ÓÓÉÐ áÄËÅÀÜÀÖÒÉÓ ÌÖÍÉÝÉÐÀËÉÔÄÔÉÓ ÓÏ×ÄË  ÀáÀËÛÄÍÉÓ ¹1 ÓÀãÀÒÏ ÓÊÏËÀ _380</t>
  </si>
  <si>
    <t>3592 ÓÓÉÐ áÄËÅÀÜÀÖÒÉÓ ÌÖÍÉÝÉÐÀËÉÔÄÔÉÓ ÓÏ×ÄË áÄËÅÀÜÀÖÒÉÓ ¹1ÓÀãÀÒÏ ÓÊÏËÀ _380</t>
  </si>
  <si>
    <t>3600 ÓÓÉÐ áÄËÅÀÜÀÖÒÉÓ ÌÖÍÉÝÉÐÀËÉÔÄÔÉÓ ÓÏ×ÄË ÄÒÂÄÓ ÓÀãÀÒÏ ÓÊÏËÀ _190</t>
  </si>
  <si>
    <t>3607 ÓÓÉÐ áÄËÅÀÜÀÖÒÉÓ ÌÖÍÉÝÉÐÀËÉÔÄÔÉÓ ÓÏ×ÄË  àÀÒÍÀËÉÓ ÓÀãÀÒÏ ÓÊÏËÀ _</t>
  </si>
  <si>
    <t>3576 ÓÓÉÐ áÄËÅÀÜÀÖÒÉÓ ÌÖÍÉÝÉÐÀËÉÔÄÔÉÓ ÓÏ×ÄË ÀáÀËÓÏ×ËÉÓ ÓÀãÀÒÏ ÓÊÏËÀ _ 190</t>
  </si>
  <si>
    <t>3605 ÓÓÉÐ áÄËÅÀÜÀÖÒÉÓ ÌÖÍÉÝÉÐÀËÉÔÄÔÉÓ ÓÏ×ÄË ÌÀáÏÓ ÓÀãÀÒÏ ÓÊÏËÀ _190</t>
  </si>
  <si>
    <t>3573 ÓÓÉÐ áÄËÅÀÜÀÖÒÉÓ ÌÖÍÉÝÉÐÀËÉÔÄÔÉÓ ÓÏ×ÄË ÊÀÐÒÄÛÖÌÉÓ ÓÀãÀÒÏ ÓÊÏËÀ</t>
  </si>
  <si>
    <t>3598 ÓÓÉÐ áÄËÅÀÜÀÖÒÉÓ ÌÖÍÉÝÉÐÀËÉÔÄÔÉÓ ÓÏ×ÄË ÂÀÍÈÉÀÃÉÓ ÓÀãÀÒÏ ÓÊÏËÀ _190</t>
  </si>
  <si>
    <t>3577 ÓÓÉÐ áÄËÅÀÜÀÖÒÉÓ ÌÖÍÉÝÉÐÀËÉÔÄÔÉÓ ÓÏ×ÄË ÓÀÒ×ÉÓ ÓÀãÀÒÏ ÓÊÏËÀ</t>
  </si>
  <si>
    <t>3125 ÓÓÉÐ ÈÄÈÒÉßÚÀÒÏÓ ÌÖÍÉÝ. ÓÏ×. ÃÉÃÉ ÈÏÍÄÈÉÓ ÓÀãÀÒÏ ÓÊÏËÀ_190.00</t>
  </si>
  <si>
    <t>4040 ÓÓÉÐ áÖËÏÓ ÌÖÍÉÝÉÐÀËÉÔÄÔÉÓ ÓÏ×ÄË ×ÀÜáÉÓ ÓÀãÀÒÏ ÓÊÏËÀ _</t>
  </si>
  <si>
    <t>4036 ÓÓÉÐ áÖËÏÓ ÌÖÍÉÝÉÐÀËÉÔÄÔÉÓ ÓÏ×ÄË ÃÉÃÀàÀÒÉÓ ÓÀãÀÒÏ ÓÊÏËÀ _</t>
  </si>
  <si>
    <t>4039 ÓÓÉÐ ÍÀÃÉÌ ÀÒÈÌÄËÉÞÉÓ ÓÀáÄËÏÁÉÓ áÖËÏÓ ÌÖÍÉÝÉÐÀËÉÔÄÔÉÓ ÓÏ×ÄË ÁÄÙËÄÈÉÓ ÓÀãÀÒÏ ÓÊÏËÀ _190</t>
  </si>
  <si>
    <t>4020 ÓÓÉÐ áÖËÏÓ ÌÖÍÉÝÉÐÀËÉÄÔÄÔÉÓ   ÓÏ×ÄË ÀÂÀÒÉÓ ÓÀãÀÒÏ ÓÊÏËÀ _</t>
  </si>
  <si>
    <t>4053_ÓÓÉÐ áÖËÏÓ ÌÖÍÉÝÉÐÀËÉÔÄÔÉÓ  ÓÏ×ÄË ÌÄÊÄÉÞÄÄÁÉÓ ÓÀãÀÒÏ ÓÊÏËÀ _</t>
  </si>
  <si>
    <t>4035 ÓÓÉÐ áÖËÏÓ ÌÖÍÉÝÉÐÀËÉÔÄÔÉÓ ÓÏ×ÄË ×ÖÛÒÖÊÀÖËÉÓ ÓÀãÀÒÏ ÓÊÏËÀ _190</t>
  </si>
  <si>
    <t>4030 ÓÓÉÐ  ÛÄÒÉ× áÉÌÛÉÀÛÅÉËÉÓ ÓÀáÄËÏÁÉÓ áÖËÏÓ ÌÖÍÉÝÉÐÀËÉÔÄÔÉÓ ÓÏ×ÄË ÌÈÉÓÖÁÍÉÓ ÓÀãÀÒÏ ÓÊÏËÀ _190</t>
  </si>
  <si>
    <t>4032 ÓÓÉÐ ÓÄËÉÌ áÉÌÛÉÀÛÅÉËÉÓ ÓÀáÄËÏÁÉÓ áÖËÏÓ ÌÖÍÉÝÉÐÀËÉÔÄÔÉÓ ÓÏ×ÄË ÁÀÊÏÓ ÓÀãÀÒÏ ÓÊÏËÀ _190</t>
  </si>
  <si>
    <t>4031_ÓÓÉÐ áÖËÏÓ ÌÖÍÉÝÉÐÀËÉÔÄÔÉÓ ÓÏ×ÄË   ÐÀØÓÀÞÄÄÁÉÓ ÓÀãÀÒÏ ÓÊÏËÀ _190</t>
  </si>
  <si>
    <t>3946 ÓÓÉÐ ØÀËÀØ ËÀÍÜáÖÈÉÓ ¹1 ÓÀãÀÒÏ ÓÊÏËÀ _190</t>
  </si>
  <si>
    <t>2544 ÓÓÉÐ ÌÀÒÍÄÖËÉÓ ÌÖÍÉÝ. ÓÏ×. ÓÀÃÀáËÏÓ #2 ÓÀãÀÒÏ ÓÊÏËÀ</t>
  </si>
  <si>
    <t>2590 ÓÓÉÐ ØÀËÀØ ÌÀÒÍÄÖËÉÓ #6 ÓÀãÀÒÏ ÓÊÏËÀ</t>
  </si>
  <si>
    <t>2589 ÓÓÉÐ ÌÀÒÍÄÖËÉÓ ÌÖÍÉÝ. ÓÏ× ÀÙÌÀÌÄÃËÏÓ ÓÀãÀÒÏ ÓÊÏËÀ</t>
  </si>
  <si>
    <t>2612 ÓÓÉÐ ÌÀÒÍÄÖËÉÓ ÌÖÍÉÝ. ÓÏ×. ÊÖÒÔÒÀËÉÓ ÓÀãÀÒÏ ÓÊÏËÀ_190.00</t>
  </si>
  <si>
    <t>2559 ÓÓÉÐ ÌÀÒÍÄÖËÉÓ ÌÖÍÉÝ. ÓÏ×. ÈÀÌÀÒÉÓÉÓ #1 ÓÀãÀÒÏ ÓÊÏËÀ_190.00</t>
  </si>
  <si>
    <t>2565 ÓÓÉÐ ÌÀÒÍÄÖËÉÓ ÌÖÍÉÝ. ÓÏ×. ÊÀÜÀÂÀÍÉÓ #2 ÓÀãÀÒÏ ÓÊÏËÀ_190.00</t>
  </si>
  <si>
    <t>2599 ÓÓÉÐ ÌÀÒÍÄÖËÉÓ ÌÖÍÉÝ. ÓÏ×. ßÉÈÄËÓÏ×ÄËÉÓ ÓÀãÀÒÏ ÓÊÏËÀ_190.00</t>
  </si>
  <si>
    <t>2557 ÓÓÉÐ ÌÀÒÍÄÖËÉÓ ÌÖÍÉÝ. ÓÏ×. ÛÀÖÌÉÀÍÉÓ #3 ÓÀãÀÒÏ ÓÊÏËÀ_190.00</t>
  </si>
  <si>
    <t>2580 ÓÓÉÐ ÌÀÒÍÄÖËÉÓ ÌÖÍÉÝ. ÓÏ×. ØÅÄÌÏ ÓÀÒÀËÉÓ ÓÀãÀÒÏ ÓÊÏËÀ_190.00</t>
  </si>
  <si>
    <t>2671 ÓÓÉÐ ÁÏËÍÉÓÉÓ ÌÖÍÉÝ. ÓÏ×. ØÅÄÌÏ ÁÏËÍÉÓÉÓ #1 ÓÀãÀÒÏ ÓÊÏËÀ</t>
  </si>
  <si>
    <t>2591 ÓÓÉÐ ÌÀÒÍÄÖËÉÓ ÌÖÍÉÝ. ÓÏ×. ÃÀÛÔÀ×ÉÓ ÓÀãÀÒÏ ÓÊÏËÀ_190.00</t>
  </si>
  <si>
    <t>2606 ÓÓÉÐ ÌÀÒÍÄÖËÉÓ ÌÖÍÉÝ. ÓÏ×. áÀÍãÉÂÀÆËÏÓ ÓÀãÀÒÏ ÓÊÏËÀ_190.00</t>
  </si>
  <si>
    <t>2573 ÓÓÉÐ ÌÀÒÍÄÖËÉÓ ÌÖÍÉÝ. ÓÏ×. ÁÀÉÈÀËÏÓ ÓÀãÀÒÏ ÓÊÏËÀ_190.00</t>
  </si>
  <si>
    <t>2605 ÓÓÉÐ ÌÀÒÍÄÖËÉÓ ÌÖÍÉÝ. ÓÏ×. ÌÀÒÀÃÉÓÉÓ ÓÀãÀÒÏ ÓÊÏËÀ_190.00</t>
  </si>
  <si>
    <t>2554 ÓÓÉÐ ÌÀÒÍÄÖËÉÓ ÌÖÍÉÝ. ÓÏ×. ÀËÂÄÈÉÓ #3 ÓÀãÀÒÏ ÓÊÏËÀ</t>
  </si>
  <si>
    <t>2560 ÓÓÉÐ ÌÀÒÍÄÖËÉÓ ÌÖÍÉÝ. ÓÏ×. áÉáÀÍÉÓ ÓÀãÀÒÏ ÓÊÏËÀ_190.00</t>
  </si>
  <si>
    <t>2585 ÓÓÉÐ ÌÀÒÍÄÖËÉÓ ÌÖÍÉÝ. ÓÏ×. ÊÉÒÉáËÏÓ ÓÀãÀÒÏ ÓÊÏËÀ_190.00</t>
  </si>
  <si>
    <t>2758 ÓÓÉÐ ØÀËÀØ ÒÖÓÈÀÅÉÓ #26 ÓÀãÀÒÏ ÓÊÏËÀ_190.00</t>
  </si>
  <si>
    <t>2741 ÓÓÉÐ ØÀËÀØ ÒÖÓÈÀÅÉÓ #9 ÓÀãÀÒÏ ÓÊÏËÀ_190.00</t>
  </si>
  <si>
    <t>2705 ÓÓÉÐ ØÀËÀØ ßÀËÊÉÓ #1 ÓÀãÀÒÏ ÓÊÏËÀ_190.00</t>
  </si>
  <si>
    <t>2722 ÓÓÉÐ ßÀËÊÉÓ ÌÖÍÉÝ. ÓÏ×. ÀÛÊÀËÉÓ ÓÀãÀÒÏ ÓÊÏËÀ_190.00</t>
  </si>
  <si>
    <t>2727 ÓÓÉÐ ßÀËÊÉÓ ÌÖÍÉÝ. ÓÏ×ÄË ÁÀÒÄÈÉÓ ÓÀãÀÒÏ ÓÊÏËÀ_190.00</t>
  </si>
  <si>
    <t>2715 ÓÓÉÐ ßÀËÊÉÓ ÌÖÍÉÝ. ÓÏ×. ÀÒßÉÅÀÍÉÓ ÓÀãÀÒÏ ÓÊÏËÀ_190.00</t>
  </si>
  <si>
    <t>2729 ÓÓÉÐ ßÀËÊÉÓ ÌÖÍÉÝ. ÓÏ×. ÓÀÚÃÒÉÏÍÉÓ ÓÀãÀÒÏ ÓÊÏËÀ_190.00</t>
  </si>
  <si>
    <t>2723 ÓÓÉÐ ßÀËÊÉÓ ÌÖÍÉÝ. ÓÏ×. ÀÒÓÀÒÅÀÍÉÓ ÓÀãÀÒÏ ÓÊÏËÀ_190.00</t>
  </si>
  <si>
    <t>3833 ÓÓÉÐ ØÀËÀØ ÏÆÖÒÂÄÈÉÓ ¹4 ÓÀãÀÒÏ ÓÊÏËÀ _190</t>
  </si>
  <si>
    <t>3839 ÓÓÉÐ ÏÆÖÒÂÄÈÉÓ ÌÖÍÉÝÉÐÀËÉÔÄÔÉÓ ÓÏ×ÄË ÏÆÖÒÂÄÈÉÓ ÓÀãÀÒÏ ÓÊÏËÀ _190</t>
  </si>
  <si>
    <t>3806 ÓÓÉÐ ÏÆÖÒÂÄÈÉÓ ÌÖÍÉÝÉÐÀËÉÔÄÔÉÓ ÓÏ×ÄË ãÖÌÀÈÉÓ ÓÀãÀÒÏ  ÓÊÏËÀ _190</t>
  </si>
  <si>
    <t>3782 ÓÓÉÐ ÜÏáÀÔÀÖÒÉÓ ÌÖÍÉÝÉÐÀËÉÔÄÔÉÓ ÓÏ×ÄË  ÆÄÌÏ  ÓÖÒÄÁÉÓ ÓÀãÀÒÏ ÓÊÏËÀ _190</t>
  </si>
  <si>
    <t>2724ÓÓÉÐ ßÀËÊÉÓ ÌÖÍÉÝ. ÓÏ×. ÁÄÛÈÀÛÄÍÉÓ ÓÀãÀÒÏ ÓÊÏËÀ_190.00</t>
  </si>
  <si>
    <t>2711 ÓÓÉÐ ßÀËÊÉÓ ÌÖÍÉÝ. ÓÏ×. ÏÆÍÉÓ ÓÀãÀÒÏ ÓÊÏËÀ_190.00</t>
  </si>
  <si>
    <t>2818 ÓÓÉÐ ßÀËÊÉÓ ÌÖÍÉÝ. ÓÏ×. ÃÀÛÁÀÛÉÓ ÓÀãÀÒÏ ÓÊÏËÀ_190.00</t>
  </si>
  <si>
    <t>2730 ÓÓÉÐ ßÀËÊÉÓ ÌÖÍÉÝ. ÓÏ×. ÃÀÒÀØÏÅÉÓ ÓÀãÀÒÏ ÓÊÏËÀ_190.00</t>
  </si>
  <si>
    <t>2704 ÓÓÉÐ ßÀËÊÉÓ ÌÖÍÉÝ. ÓÏ×. ÈÄãÉÓÉÓ ÓÀãÀÒÏ ÓÊÏËÀ_190.00</t>
  </si>
  <si>
    <t>2718 ÓÓÉÐ ßÀËÊÉÓ ÌÖÍÉÝ. ÓÏ×. áÀÒÄÁÉÓ ÓÀãÀÒÏ ÓÊÏËÀ_190.00</t>
  </si>
  <si>
    <t>2702 ÓÓÉÐ ÓÏ×. ÓÀÁÄàÉÓÉÓ ÓÀãÀÒÏ ÓÊÏËÀ_190.00</t>
  </si>
  <si>
    <t>2721 ÓÓÉÐ ßÀËÊÉÓ ÌÖÍÉÝ. ÓÏ×. ÂÖÌÁÀÈÉÓ ÓÀãÀÒÏ ÓÊÏËÀ_190.00</t>
  </si>
  <si>
    <t>4844 ÓÓÉÐ ÅÀÍÉÓ ÌÖÍÉÝÉÐÀËÉÔÄÔÉÓ ÓÏ×ÄË ÀÌÀÙËÄÁÉÓ ÓÀãÀÒÏ ÓÊÏËÀ</t>
  </si>
  <si>
    <t>2968 ÓÓÉÐ ØÀËÀØ ÂÏÒÉÓ #1 ÓÀãÀÒÏ ÓÊÏËÀ_190.00</t>
  </si>
  <si>
    <t>4797 ÓÓÉÐ ÅÀÍÉÓ ÌÖÍÉÝÉÐÀËÉÔÄÔÉÓ ÓÏ×ÄË ÌÖØÄÃÉÓ ÓÀãÀÒÏ ÓÊÏËÀ _190</t>
  </si>
  <si>
    <t>4814 ÓÓÉÐ ÅÀÍÉÓ ÌÖÍÉÝÉÐÀËÉÔÄÔÉÓ  ÓÏ×ÄË ÖáÖÈÉÓ ÓÀãÀÒÏ ÓÊÏËÀ _190</t>
  </si>
  <si>
    <t>4795 ÓÓÓÉÐ ÅÀÍÉÓ ÌÖÍÉÝÉÐÀËÉÔÄÔÉÓ ÓÏ×ÄË ÓÏ×ÄË ÉÍÀÛÀÖÒÉÓ ÓÀãÀÒÏ ÓÊÏËÀ _190</t>
  </si>
  <si>
    <t>4802 ÓÓÉÐ ÅÀÍÉÓ ÌÖÍÉÝÉÐÀËÉÔÄÔÉÓ ÓÏ×ÄË ÉÓÒÉÈÉÓ ÓÀãÀÒÏ ÓÊÏËÀ _190</t>
  </si>
  <si>
    <t>4801 ÓÓÉÐ ÅÀÍÉÓ ÌÖÍÉÝÉÐÀËÉÔÄÔÉÓ ÓÏ×ÄË  ÆÄÃÀ ÁÆÅÀÍÉÓ ÓÀãÀÒÏ ÓÊÏËÀ _190</t>
  </si>
  <si>
    <t>4806 ÓÓÉÐ ÅÀÍÉÓ ÌÖÍÉÝÉÐÀËÉÔÄÔÉÓ  ÓÏ×ÄË ÚÖÌÖÒÉÓ ÓÀãÀÒÏ ÓÊÏËÀ _190</t>
  </si>
  <si>
    <t>4799 ÓÓÉÐ ÅÀÍÉÓ ÌÖÍÉÝÉÐÀËÉÔÄÔÉÓ ÓÏ×ÄË  ÌÉØÄËÄ×ÏÍÉÓ ÓÀãÀÒÏ ÓÊÏËÀ _190</t>
  </si>
  <si>
    <t>4775 ÓÓÉÐ ØÀËÀØ ÆÄÓÔÀ×ÏÍÉÓ ¹6 ÓÀãÀÒÏ ÓÊÏËÀ _190</t>
  </si>
  <si>
    <t>4774 ÓÓÉÐ ØÀËÀØ ÆÄÓÔÀ×ÏÍÉÓ ¹4 ÓÀãÀÒÏ ÓÊÏËÀ _190</t>
  </si>
  <si>
    <t>4776 ÓÓÉÐ ØÀËÀØ ÆÄÓÔÀ×ÏÍÉÓ ¹1 ÓÀãÀÒÏ ÓÊÏËÀ  _190</t>
  </si>
  <si>
    <t>4763 ÓÓÉÐ ÆÄÓÔÀ×ÏÍÉÓ ÌÖÍÉÝÉÐÀËÉÔÄÔÉÓ ÓÏ×ÄË ÀËÀÅÄÒÃÉÓ ÓÀãÀÒÏ ÓÊÏËÀ</t>
  </si>
  <si>
    <t>2987 ÓÓÉÐ ÂÏÒÉÓ ÌÖÍÉÝ. ÓÏ×. ×ËÀÅÉÓ ÓÀãÀÒÏ ÓÊÏËÀ_190.00</t>
  </si>
  <si>
    <t>4850 ÓÓÉÐ ØÀËÀØ ÈÄÒãÏËÉÓ ¹1 ÓÀãÀÒÏ ÓÊÏËÀ _190</t>
  </si>
  <si>
    <t>4858 ÓÓÉÐ ØÀËÀØ ÈÄÒãÏËÉÓ ¹2 ÓÀãÀÒÏ ÓÊÏËÀ _190</t>
  </si>
  <si>
    <t>2945 ÓÓÉÐ ÂÏÒÉÓ ÌÖÍÉÝ. ÓÏ×. ÆÄÒÔÉÓ ÓÀãÀÒÏ ÓÊÏËÀ_190.00</t>
  </si>
  <si>
    <t>2982 ÓÓÉÐ ÂÏÒÉÓ ÌÖÍÉÝ. ÓÏ×. ÁÄÒÁÖÊÉÓ ÓÀãÀÒÏ ÓÊÏËÀ_190.00</t>
  </si>
  <si>
    <t>4856 ÓÓÉÐ ÈÄÒãÏËÉÓ ÌÖÍÉÝÉÐÀËÉÔÄÔÉÓ  ÓÏ×ÄË ÒÖ×ÏÈÉÓ ÓÀãÀÒÏ ÓÊÏËÀ _190</t>
  </si>
  <si>
    <t>4867 ÓÓÉÐ ÈÄÒãÏËÉÓ ÌÖÍÉÝÉÐÀËÉÔÄÔÉÓ ÓÏ×ÄË  ÓÉØÈÀÒÅÀÓ ÓÀãÀÒÏ ÓÊÏËÀ _190</t>
  </si>
  <si>
    <t>4362 ÓÓÉÐ ØÀËÀØ ÓÀÌÔÒÄÃÉÉÓ ¹1 ÓÀãÀÒÏ ÓÊÏËÀ _190</t>
  </si>
  <si>
    <t>4365 ÓÓÉÐ ØÀËÀØ ÓÀÌÔÒÄÃÉÉÓ ¹4 ÓÀãÀÒÏ ÓÊÏËÀ _190</t>
  </si>
  <si>
    <t>4366 ÓÓÉÐ ØÀËÀØ ÓÀÌÔÒÄÃÉÉÓ ¹6 ÓÀãÀÒÏ ÓÊÏËÀ _190</t>
  </si>
  <si>
    <t>4361 ÓÓÉÐ ÓÀÌÔÒÄÃÉÉÓ ÌÖÍÉÝÉÐÀËÉÔÄÔÉÓ ÓÏ×ÄË ÊÏÒÌÀÙËÉÓ ÓÀãÀÒÏ ÓÊÏËÀ _190</t>
  </si>
  <si>
    <t>4373  ÓÓÉÐ ÓÀÌÔÒÄÃÉÉÓ ÌÖÍÉÝÉÐÀËÉÔÄÔÉÓ ÓÏ×ÄË ÙÀÍÉÒÉÓ ÓÀãÀÒÏ ÓÊÏËÀ _190</t>
  </si>
  <si>
    <t>4351 ÓÓÉÐ ÓÀÌÔÒÄÃÉÉÓ ÌÖÍÉÝÉÐÀËÉÔÄÔÉÓ ÓÏ×ÄË Ï×ÄÈÉÓ ¹2 ÓÀãÀÒÏ ÓÊÏËÀ _190</t>
  </si>
  <si>
    <t>4357 ÓÓÉÐ ÓÀÌÔÒÄÃÉÉÓ ÌÖÍÉÝÉÐÀËÉÔÄÔÉÓ ÓÏ×ÄË ÜáÄÍÉÛÉÓ ÓÀãÀÒÏ ÓÊÏËÀ _190</t>
  </si>
  <si>
    <t>4353 ÓÓÉÐ ÓÀÌÔÒÄÃÉÉÓ ÌÖÍÉÝÉÐÀËÉÔÄÔÉÓ ÓÏ×ÄË ÓÀãÀÅÀáÏÓ ÓÀãÀÒÏ ÓÊÏËÀ _190</t>
  </si>
  <si>
    <t>4106 ÓÓÉÐ ÓÀÜáÄÒÉÓ ÌÖÍÉÝÉÐÀËÉÔÄÔÉÓ ÓÏ×ÄË ÂÏÒÉÓÉÓ ÓÀãÀÒÏ ÓÊÏËÀ _190</t>
  </si>
  <si>
    <t>4111 ÓÓÉÐ  ÓÀÜáÄÒÉÓ   ÌÖÍÉÝÉÐÀËÉÔÄÔÉÓ ÓÏ×ÄË ÓÀÉÒáÉÓ ÓÀãÀÒÏ ÓÊÏËÀ _190</t>
  </si>
  <si>
    <t>4004 ÓÓÉÐ ÔÚÉÁÖËÉÓ ÌÖÍÉÝÉÐÀËÉÔÄÔÉÓ ÓÏ×ÄË  ÂÖÒÍÉÓ ÓÀãÀÒÏ ÓÊÏËÀ _190</t>
  </si>
  <si>
    <t>4011 ÓÓÉÐ ÔÚÉÁÖËÉÓ ÌÖÍÉÝÉÐÀËÉÔÄÔÉÓ ÓÏ×ÄË ÌÖáÖÒÉÓ ÓÀãÀÒÏ  ÓÊÏËÀ _190</t>
  </si>
  <si>
    <t>2903 ÓÓÉÐ ÊÀÓÐÉÓ ÌÖÍÉÝ. ÓÏ×. ËÀÌÉÓÚÀÍÉÓ ÓÀãÀÒÏ ÓÊÏËÀ_190.00</t>
  </si>
  <si>
    <t>3382 ÓÓÉÐ ÀÍÃÒÉÀ ÒÀÆÌÀÞÉÓ ÓÀáÄËÏÁÉÓ  ØÀËÀØ ØÖÈÀÉÓÉÓ ¹41 ×ÉÆÉÊÀ ÌÀÈÄÌÀÔÉÊÉÓ ÓÀãÀÒÏ ÓÊÏËÀ _190</t>
  </si>
  <si>
    <t>2525 ÓÓÉÐ ØÀËÀØ ØÀÒÄËÉÓ #1 ÓÀãÀÒÏÓ ÊÏËÀ_190.00</t>
  </si>
  <si>
    <t>3393 ÓÓÉÐ ØÀËÀØ  ØÖÈÀÉÓÉÓ ¹9 ÓÀãÀÒÏ ÓÊÏËÀ _190</t>
  </si>
  <si>
    <t>3381 ÓÓÉÐ ØÀËÀØ ØÖÈÀÉÓÉÓ ¹37 ÓÀãÀÒÏ ÓÊÏËÀ _190</t>
  </si>
  <si>
    <t>2487 ÓÓÉÐ À×áÀÆÄÈÉÓ ¹5 ÓÀãÀÒÏ ÓÊÏËÀ _190</t>
  </si>
  <si>
    <t>3376 ÓÓÉÐ ØÀËÀ ØÖÈÀÉÓÉÓ ¹34 ÓÀãÀÒÏ ÓÊÏËÀ</t>
  </si>
  <si>
    <t>3298 ÓÓÉÐ ØÀËÀØ ßÚÀËÔÖÁÏÓ ¹4 ÓÀãÀÒÏ ÓÊÏËÀ _190</t>
  </si>
  <si>
    <t>3272 ÓÓÉÐ ßÚÀËÔÖÁÏÓ ÌÖÍÉÝÉÐÀËÉÔÄÔÉÓ  ÓÏ×ÄË ÂÄÂÖÈÉÓ ¹1 ÓÀãÀÒÏ ÓÊÏËÀ _190</t>
  </si>
  <si>
    <t>3294 ÓÓÉÐ ßÚÀËÔÖÁÏÓ ÌÖÍÉÝÉÐÀËÉÔÄÔÉÓ ÓÏ×ÄË ÂÖÁÉÓßÚËÉÓ ÓÀãÀÒÏ ÓÊÏËÀ _190</t>
  </si>
  <si>
    <t>3291 ÓÓÉÐ ßÚÀËÔÖÁÏÓ ÌÖÍÉÝÉÐÀËÉÔÄÔÉÓ ÓÏ×ÄË ÌÀÙËÀÊÉÓ ¹2 ÓÀãÀÒÏ ÓÊÏËÀ _190</t>
  </si>
  <si>
    <t>3280 ÓÓÉÐ ßÚÀËÔÖÁÏÓ ÌÖÍÉÝÉÐÀËÉÔÄÔÉÓ ÓÏ×ÄË ÑÏÍÄÈÉÓ ÓÀãÀÒÏ ÓÊÏËÀ _190</t>
  </si>
  <si>
    <t>3282 ÓÓÉÐ ßÚÀËÔÖÁÏÓ ÌÖÍÉÝÉÐÀËÉÏÔÄÔÉÓ ÓÏ×ÄË ÂÖÌÁÒÉÍÉÓ ÓÀãÀÒÏ ÓÊÏËÀ _190</t>
  </si>
  <si>
    <t>4655 ÓÓÉÐ àÉÀÈÖÒÉÓ ÌÖÍÉÝÉÐÀËÉÔÄÔÉÓ ÓÏ×ÄË ÓÅÄÒÉÓ ÓÀãÀÒÏ ÓÊÏËÀ _190</t>
  </si>
  <si>
    <t>4640 ÓÓÉÐ àÉÀÈÖÒÉÓ ÌÖÍÉÝÉÐÀËÉÔÄÔÉÓ ÓÏ×ÄË ÌÄÒÄÅÉÓ ÓÀãÀÒÏ ÓÊÏËÀ _190</t>
  </si>
  <si>
    <t>4646 ÓÓÉÐ àÉÀÈÖÒÉÓ ÌÖÍÉÝÉÐÀËÉÔÄÔÉÓ ÓÏ×ÄË ÌÀÍÃÀÄÈÉÓ ÓÀãÀÒÏ  Ó ÊÏËÀ _190</t>
  </si>
  <si>
    <t>4624 ÓÓÉÐ àÉÀÈÖÒÉÓ ÌÖÍÉÝÉÐÀËÉÔÄÔÉÓ ÓÏ×ÄË ÌÄÜáÄÈÖÒÉÓ ÓÀãÀÒÏ ÓÊÏËÀ _190</t>
  </si>
  <si>
    <t>4627 ÓÓÉÐ  àÉÀÈÖÒÉÓ  ÌÖÍÉÝÉÐÀËÉÔÄÔÉÓ ÓÏ×ÄË  ÂÄÆÒÖËÉÓ ÓÀãÀÒÏ ÓÊÏËÀ  _190</t>
  </si>
  <si>
    <t>4872 ÓÓÉÐ áÀÒÀÂÀÖËÉÓ ÌÖÍÉÝÉÐÀËÉÔÄÔÉÓ ÓÏ×ÄË ÅÄÒÔÚÅÉàÀËÉÓ ÓÀãÀÒÏ ÓÊÏËÀ _190</t>
  </si>
  <si>
    <t>2509 ÓÓÉÐ ØÀÒÄËÉÓ ÌÖÍÉÝ. ÓÏ×. ÓÀÙÏËÀÛÄÍÉÓ ÓÀãÀÒÏ ÓÊÏËÀ_190.00</t>
  </si>
  <si>
    <t>4885 ÓÓÉÐ áÀÒÀÂÀÖËÉÓ ÌÖÍÉÝÉÐÀËÉÔÄÔÉÓ ÓÏ×ÄË áÄÅÉÓ ÓÀãÀÒÏ ÓÊÏËÀ _190</t>
  </si>
  <si>
    <t>3251 ÓÓÉÐ áÀÛÖÒÉÓ ÌÖÍÉÝ. ÓÏ×. ÁÄÊÀÌÉÓ ÓÀãÀÒÏ ÓÊÏËÀ_190.00</t>
  </si>
  <si>
    <t>4876  ÓÓÉÐ áÀÒÀÂÀÖËÉÓ ÌÖÍÉÝÉÐÀËÉÔÄÔÉÓ ÓÏ×ÄË  ßÚÀËÀ×ÏÒÄÈÉÓ ÓÀãÀÒÏ ÓÊÏËÀ _190</t>
  </si>
  <si>
    <t>4704 ÓÓÉÐ ÌÏÓÄ áÏÍÄËÉÓ ÓÀáÄËÏÁÉÓ ØÀËÀØ áÏÍÉÓ ¹1 ÓÀãÀÒÏ ÓÊÏËÀ _190</t>
  </si>
  <si>
    <t>4706 ÓÓÉÐ ÉÒÀÊËÉ ÀÁÀÛÉÞÉÓ ÓÀáÄËÏÁÉÓ ØÀËÀØ áÏÍÉÓ ¹3 ÓÀãÀÒÏ ÓÊÏËÀ _190</t>
  </si>
  <si>
    <t>4695_ÓÓÉÐ áÏÍÉÓ ÌÖÍÉÝÉÐÀËÉÔÄÔÉÓ ÓÏ×ÄË ÊÖáÉÓ ÓÀãÀÒÏ ÓÊÏËÀ _190</t>
  </si>
  <si>
    <t>4708 ÓÓÉÐ ÂÀËÀÊÔÉÏÍ ÔÀÁÉÞÉÓ ÓÀáÄËÏÁÉÓ  áÏÍÉÓ ÌÖÍÉÝÉÐÀËÉÔÄÔÉÓ  ÓÏ×ÄË ÉÅÀÍÃÉÃÉÓ ÓÀãÀÒÏ ÓÊÏËÀ _190</t>
  </si>
  <si>
    <t>4688_ÓÓÉÐ áÏÍÉÓ ÌÖÍÉÝÉÐÀËÉÔÄÔÉÓ ÓÏ×ÄË ÓÀßÖËÖÊÉÞÄÏÓ ÓÀãÀÒÏ ÓÊÏËÀ  _190</t>
  </si>
  <si>
    <t>4686_ÓÓÉÐ áÏÍÉÓ ÌÖÍÉÝÉÐÀËÉÔÄÔÉÓ ÓÏ×ÄË ÐÀÔÀÒÀ ãÉáÀÉÛÉÓ ÓÀãÀÒÏ ÓÊÏËÀ _190</t>
  </si>
  <si>
    <t>3231 ÓÓÉÐ áÀÛÖÒÉÓ ÌÖÍÉÝ. ÓÏ×. ÏÞÉÓÉÓ ÓÀãÀÒÏ ÓÊÏËÀ_190.00</t>
  </si>
  <si>
    <t>4226 ÓÓÉÐ ÃÀÁÀ ËÄÍÔÄáÉÓ ¹1 ÓÀãÀÒÏ ÓÊÏËÀ _190</t>
  </si>
  <si>
    <t>4228 ÓÓÉÐ ËÄÍÔÄáÉÓ ÌÖÍÉÝÉÐÀËÉÔÄÔÉÓ ÓÏ×ÄË áÄËÄÃÉÓ ÓÀãÀÒÏ ÓÊÏËÀ _190</t>
  </si>
  <si>
    <t>4555 ÓÓÉÐ ÃÖÛÄÈÉÓ ÌÖÍÉÝ. ÓÏ×. ÁÀÒÉÓÀáÏÓ ÓÀãÀÒÏ ÓÊÏËÀ_190.00</t>
  </si>
  <si>
    <t>4741 ÓÓÉÐ ÓÉÌÏÍ ÓáÉÒÔËÀÞÉÓ ÓÀáÄËÏÁÉÓ  ØÀËÀØ ÏÍÉÓ ÓÀãÀÒÏ ÓÊÏËÀ _190</t>
  </si>
  <si>
    <t>4546 ÓÓÉÐ ÃÖÛÄÈÉÓ ÌÖÍÉÝ. ÓÏ×. ßÉÈËÉÀÍÄÁÉÓ ÓÀãÀÒÏ ÓÊÏËÀ_190.00</t>
  </si>
  <si>
    <t>4594 ÓÓÉÐ  ÝÀÂÄÒÉÓ ÌÖÍÉÝÉÐÀËÉÔÄÔÉÓ  ÓÏ×ÄË ËÀÓÖÒÉÀÛÉÓ ÓÀãÀÒÏ ÓÊÏËÀ _190</t>
  </si>
  <si>
    <t>4591 ÓÓÉÐ ÝÀÂÄÒÉÓ ÌÖÍÉÝÉÐÀËÉÔÄÔÉÓ ÓÏ×ÄË ÔÅÉÛÉÓ ÓÀãÀÒÏ ÓÊÏËÀ -190</t>
  </si>
  <si>
    <t>4196 ÓÓÉÐ ØÀËÀØ  ÀÁÀÛÉÓ ¹2 ÓÀãÀÒÏ ÓÊÏËÀ -190</t>
  </si>
  <si>
    <t>4584 ÓÓÉÐ ÃÀÁÀ ÈÉÀÍÄÈÉÓ #2 ÓÀãÀÒÏ ÓÊÏËÀ_190.00</t>
  </si>
  <si>
    <t>4195 ÓÓÉÐ ÀÁÀÛÉÓ ÌÖÍÉÝÉÐÀËÉÔÄÔÉÓ ÓÏ×ÄË  ÆÀÍÀÈÉÓ ÓÀãÀÒÏ ÓÊÏËÀ _190</t>
  </si>
  <si>
    <t>4184 ÓÓÉÐ ÀÁÀÛÉÓ ÌÖÍÉÝÉÐÀËÉÔÄÔÉÓ ÓÏ×ÄË ÓÀÌÉØÀÏÓ ÓÀãÀÒÏ ÓÊÏËÀ _190</t>
  </si>
  <si>
    <t>4460 ÓÓÉÐ ÌÄÒÀÁ ÊÏÓÔÀÅÀÓ ÓÀáÄËÏÁÉÓ  ØÀËÀØ ÆÖÂÃÉÃÉÓ ¹2 ÓÀãÀÒÏ ÓÊÏËÀ _190</t>
  </si>
  <si>
    <t>4462 ÓÓÉÐ ØÀËÀØ ÆÖÂÃÉÃÉÓ ¹4 ÓÀãÀÒÏ ÓÊÏËÀ _190</t>
  </si>
  <si>
    <t>4464 ÓÓÉÐ ØÀËÀØ ÆÖÂÃÉÃÉÓ ¹6 ÓÀãÀÒÏ ÓÊÏËÀ _190</t>
  </si>
  <si>
    <t>4421 ÓÓÉÐ ÆÖÂÃÉÃÉÓ ÌÖÍÉÝÉÐÀËÉÔÄÔÉÓ ÓÏ×ÄË ÊÀáÀÈÉÓ  ¹1 ÓÀãÀÒÏ ÓÊÏËÀ _190</t>
  </si>
  <si>
    <t>4173 ÓÓÉÐ ÌÝáÄÈÉÓ ÌÖÍÉÝ. ÓÏ×. ÓÀÂÖÒÀÌÏÓ ÓÀãÀÒÏ ÓÊÏËÀ_190.00</t>
  </si>
  <si>
    <t>4169 ÓÓÉÐ ÌÝáÄÈÉÓ ÌÖÍÉÝ. ÓÏ×. ØÓÍÉÓ ÓÀãÀÒÏ ÓÊÏËÀ_190.00</t>
  </si>
  <si>
    <t>4270 ÓÓÉÐ ØÀËÀØ ÀáÌÄÔÉÓ #1 ÓÀãÀÒÏ ÓÊÏËÀ_190.00</t>
  </si>
  <si>
    <t>4288 ÓÓÉÐ ÀáÌÄÔÉÓ ÌÖÍÉÝ. ÓÏ×. ÆÄÌÏ ÀËÅÀÍÉÓ #1 ÓÀãÀÒÏ ÓÊÏËÀ_190.00</t>
  </si>
  <si>
    <t>4246 ÓÓÉÐ ÂÖÒãÀÀÍÉÓ ÌÖÍÉÝ. ÓÏ×. àÀÍÃÀÒÉÓ ÓÀãÀÒÏ ÓÊÏËÀ_190.00</t>
  </si>
  <si>
    <t>4248 ÓÓÉÐ ÂÖÒãÀÀÍÉÓ ÌÖÍÉÝ. ÓÏ×. ÅÄãÉÍÉÓ ÓÀãÀÒÏ ÓÊÏËÀ_190.00</t>
  </si>
  <si>
    <t>4440 ÓÓÉÐ ÆÖÂÃÉÃÉÓ ÌÖÍÉÝÉÐÀËÉÔÄÔÉÓ ÓÏ×ÄË ÏÒÓÀÍÔÉÉÓ ÓÀãÀÒÏ ÓÊÏËÀ _</t>
  </si>
  <si>
    <t>4424 ÓÓÉÐ ÆÖÂÃÉÃÉÓ ÌÖÍÉÝÉÐÀËÉÔÄÔÉÓ ÓÏ×ÄË ÊÏÒÝáÄËÉÓ ÓÀãÀÒÏ ÓÊÏËÀ _190</t>
  </si>
  <si>
    <t>4449 ÓÓÉÐ ÆÖÂÃÉÃÉÓ ÌÖÍÉÝÉÐÀËÉÔÄÔÉÓ ÓÏ×ÄË ãÖÌÉÓ ÓÀãÀÒÏ ÓÊÏËÀ _190</t>
  </si>
  <si>
    <t>4444 ÓÓÉÐ ÆÖÂÃÉÃÉÓ ÌÖÍÉÝÉÐÀËÉÔÄÔÉÓ ÓÏ×ÄË ÒÉÚÉÓ ÓÀãÀÒÏ ÓÊÏËÀ -190</t>
  </si>
  <si>
    <t>4436 ÓÓÉÐ ÆÖÂÃÉÃÉÓ ÌÖÍÉÝÉÐÀËÉÔÄÔÉÓ ÓÏ×ÄË ÀÍÀÊËÉÉÓ ÓÀãÀÒÏ ÓÊÏËÀ _190</t>
  </si>
  <si>
    <t>2490 ÓÓÉÐ À×áÀÆÄÈÉÓ ¹15 ÓÀãÀÒÏ ÓÊÏËÀ -190</t>
  </si>
  <si>
    <t>4442 ÓÓÉÐ ÆÖÂÃÉÃÉÓ ÌÖÍÉÝÉÐÀËÉÔÄÔÉÓ  ÏØÔÏÌÁÒÉÓ ÓÀãÀÒÏ ÓÊÏËÀ  _190</t>
  </si>
  <si>
    <t>4433 ÓÓÉÐ ÆÖÂÃÉÃÉÓ ÌÖÍÉÝÉÐÀËÉÔÄÔÉÓ ÓÏ×ÄË ÂÀÍÌÖáÖÒÉÓ ÓÀãÀÒÏ ÓÊÏËÀ _190</t>
  </si>
  <si>
    <t>4441 ÓÓÉÐ ÆÖÂÃÉÃÉÓ ÌÖÍÉÝÉÐÀËÉÔÄÔÉÓ ÓÏ×ÄË ÏÒÖËÖÓ ÓÀãÀÒÏ ÓÊÏËÀ -190</t>
  </si>
  <si>
    <t>4454 ÓÓÉÐ ÆÖÂÃÉÃÉÓ ÌÖÍÉÝÉÐÀËÉÔÄÔÉÓ ÓÏ×ÄË àÊÀÃÖÀÛÉÓ ÓÀãÀÒÏ ÓÊÏËÀ -190</t>
  </si>
  <si>
    <t>4409 ÓÓÉÐ ØÀËÀØ ÌÀÒÔÅÉËÉÓ ¹1 ÓÀãÀÒÏ ÓÊÏËÀ -190</t>
  </si>
  <si>
    <t>4395 ÓÓÉÐ ØÀËÀØ ÌÀÒÔÅÉËÉÓ ¹2 ÓÀãÀÒÏ ÓÊÏËÀ _190</t>
  </si>
  <si>
    <t>4406 ÓÓÉÐ ÌÀÒÔÅÉËÉÓ ÌÖÍÉÝÉÐÀËÉÔÄÔÉÓ ÓÏ×ÄË     ØÅÄÃÀ ÍÀÂÅÀÆÀÏÓ ÓÀãÀÒÏ ÓÊÏËÀ _190</t>
  </si>
  <si>
    <t>4411 ÓÓÉÐ ÌÀÒÔÅÉËÉÓ ÌÖÍÉÝÉÐÀËÉÔÄÔÉÓ ÓÏ×ÄË  II  ÍÀÌÉÊÏËÀÏÓ ÓÀãÀÒÏ ÓÊÏËÀ _190</t>
  </si>
  <si>
    <t>4396 ÓÓÉÐ ÌÀÒÔÅÉËÉÓ ÌÖÍÉÝÉÐÀËÉÔÄÔÉÓ ÓÏ×ÄË ÍÀÂÄÁÄÒÀÏÓ ÓÀãÀÒÏ ÓÊÏËÀ _190</t>
  </si>
  <si>
    <t>4397 ÓÓÉÐ ÌÀÒÔÅÉËÉÓ ÌÖÍÉÝÉÐÀËÉÔÄÔÉÓ ÓÏ×ÄË ÀÁÄÃÀÈÉÓ ÓÀãÀÒÏ  ÓÊÏËÀ _190</t>
  </si>
  <si>
    <t>4404 ÓÓÉÐ ÌÀÒÔÅÉËÉÓ ÌÖÍÉÝÉÐÀËÉÔÄÔÉÓ ÓÏ×ÄË ÔÀËÄÒÉÓ ÓÀãÀÒÏ ÓÊÏËÀ _190</t>
  </si>
  <si>
    <t>4418 ÓÓÉÐ ÌÀÒÔÅÉËÉÓ ÌÖÍÉÝÉÐÀËÉÔÄÔÉÓ ÓÏ×ÄË ËÄÃÂÄÁÄÓ ÓÀãÀÒÏ ÓÊÏËÀ _190</t>
  </si>
  <si>
    <t>4407 ÓÓÉÐ ÌÀÒÔÅÉËÉÓ ÌÖÍÉÝÉÐÀËÉÔÄÔÉÓ ÓÏ×ÄË ÈÀÌÀÊÏÍÉÓ ÓÀãÀÒÏ ÓÊÏËÀ _190</t>
  </si>
  <si>
    <t>4385 ÓÓÉÐ ÌÀÒÔÅÉËÉÓ ÌÖÍÉÝÉÐÀËÉÔÄÔÉÓ ÓÏ×ÄË ÃÙÅÀÍÀÓ ÓÀãÀÒÏ ÓÊÏËÀ -190</t>
  </si>
  <si>
    <t>4381 ÓÓÉÐ ÌÀÒÔÅÉËÉÓ ÌÖÍÉÝÉÐÀËÉÔÄÔÉÓ ÓÏ×ÄË ãÏËÄÅÉÓ  ÓÀãÀÒÏ ÓÊÏËÀ _190</t>
  </si>
  <si>
    <t>4391 ÓÓÉÐ ÌÀÒÔÅÉËÉÓ ÌÖÍÉÝÉÐÀËÉÔÄÔÉÓ ÓÏ×ÄË ÍÀáÖÍÀÏÓ ÓÀãÀÒÏ ÓÊÏËÀ _190</t>
  </si>
  <si>
    <t>4378 ÓÓÉÐ ÌÀÒÔÅÉËÉÓ ÌÖÍÉÝÉÐÀËÉÔÄÔÉÓ ÓÏ×ÄË ÍÀáÖÒÝÉËÀÏÓ ÓÀãÀÒÏ ÓÊÏËÀ _190</t>
  </si>
  <si>
    <t>3186 ÓÓÉÐ ÓÄÍÀÊÉÓ ÌÖÍÉÝÉÐÀËÉÔÄÔÉÓ ÓÏ×ÄË ÞÅÄËÉ  ÓÄÍÀÊÉÓ ÓÀãÀÒÏ ÓÊÏËÀ _190</t>
  </si>
  <si>
    <t>3190 ÓÓÉÐ ÓÄÍÀÊÉÓ ÌÖÍÉÝÉÐÀËÉÔÄÔÉÓ ÓÏ×ÄË ËÄÞÀÞÀÌÄÓ ÓÀãÀÒÏ ÓÊÏËÀ _190</t>
  </si>
  <si>
    <t>3171 ÓÓÉÐ ÓÄÍÀÊÉÓ ÌÖÍÉÝÉÐÀËÉÔÄÔÉÓ ÓÏ×ÄË ÊÏÔÉÀÍÄÈÉÓ  ÓÀãÀÒÏ ÓÊÏËÀ _190</t>
  </si>
  <si>
    <t>3182 ÓÓÉÐ ÓÄÍÀÊÉÓ ÌÖÍÉÝÉÐÀËÉÔÄÔÉÓ ÓÏ×ÄË áÏÒÛÉÓ ÓÀãÀÒÏ ÓÊÏËÀ -190</t>
  </si>
  <si>
    <t>3174 ÓÓÉÐ ÓÄÍÀÊÉÓ ÌÖÍÉÝÉÐÀËÉÔÄÔÉÓ ÓÏ×ÄË ÆÄÌÏ ×ÏÝáÏÓ ÓÀãÀÒÏ ÓÊÏËÀ _190</t>
  </si>
  <si>
    <t>3173 ÓÓÉÐ ÓÄÍÀÊÉÓ ÌÖÍÉÝÉÐÀËÉÔÄÔÉÓ ÓÏ×ÄË ÂÄãÄÈÉÓ ÓÀãÀÒÏ ÓÊÏËÀ _190</t>
  </si>
  <si>
    <t>3177 ÓÓÉÐ ÓÄÍÀÊÉÓ ÌÖÍÉÝÉÐÀËÉÔÄÔÉÓ ÓÏ×ÄË ÖÛÀ×ÀÈÉÓ  ÓÀãÀÒÏ ÓÊÏËÀ -190</t>
  </si>
  <si>
    <t>4331 ÓÓÉÐ ØÀËÀØ ×ÏÈÉÓ ¹4 ÓÀãÀÒÏ ÓÊÏËÀ</t>
  </si>
  <si>
    <t>4339 ÓÓÉÐ ÉÅÀÍÄ ãÀÅÀáÉÛÅÉËÉÓ ÓÀáÄËÏÁÉÓ  ØÀËÀØ ×ÏÈÉÓ ¹3 ÓÀãÀÒÏ ÓÊÏËÀ _190</t>
  </si>
  <si>
    <t>3012 ÓÓÉÐ ÜáÏÒÏßÚÖÓ ÌÖÍÉÝÉÐÀËÉÔÄÔÉÓ  ËÄÓÉàÉÍÄÓ ÈÄÌÉÓ ¹2 ÓÀãÀÒÏ ÓÊÏËÀ _</t>
  </si>
  <si>
    <t>2999 ÓÓÉÐ ÜáÏÒÏßÚÖÓ ÌÖÍÉÝÉÐÀËÉÔÄÔÉÓ  ÓÏ×ÄË ÆÖÌÉÓ ÓÀãÀÒÏ ÓÊÏËÀ -190</t>
  </si>
  <si>
    <t>3007 ÓÓÉÐ ÜáÏÒÏßÚÖÓ ÌÖÍÉÝÉÐÀËÉÔÄÔÉÓ ËÄßÖÒßÖÌÄÓ ÈÄÌÉÓ ÓÀãÀÒÏ ÓÊÏËÀ _190</t>
  </si>
  <si>
    <t>3009 ÓÓÉÐ ÜáÏÒÏßÚÖÓ ÌÖÍÉÝÉÐÀËÉÔÄÔÉÓ ÊÉÒÝáÉÓ ÈÄÌÉÓ  ¹2 ÓÀãÀÒÏ ÓÊÏËÀ _190</t>
  </si>
  <si>
    <t>3013 ÓÓÉÐ ÜáÏÒÏßÚÖÓ ÌÖÍÉÝÉÐÀËÉÔÄÔÉÓ ËÄÓÉàÉÍÄÓ ÈÄÌÉÓ ¹3 ÓÀãÀÒÏ ÓÊÏËÀ _190</t>
  </si>
  <si>
    <t>2997 ÓÓÉÐ ÜáÏÒÏßÚÖÓ ÌÖÍÉÝÉÐÀËÉÔÄÔÉÓ  ÌÖáÖÒÉÓ ÈÄÌÉÓ ÓÀãÀÒÏ ÓÊÏËÀ _190</t>
  </si>
  <si>
    <t>3046 ÓÓÉÐ ØÀËÀØ ßÀËÄÍãÉáÉÓ ¹1  ÓÀãÀÒÏ ÓÊÏËÀ _190</t>
  </si>
  <si>
    <t>3034 ÓÓÉÐ ØÀËÀØ ßÀËÄÍãÉáÉÓ ¹4 ÓÀãÀÒÏ ÓÊÏËÀ _190</t>
  </si>
  <si>
    <t>3042 ÓÓÉÐ ÂÉÏÒÂÉ ÌÄÁÏÍÉÀÓ  ÓÀáÄËÏÁÉÓ  ßÀËÄÍãÉáÉÓ ÌÖÍÉÝÉÐÀËÉÔÄÔÉÓ  ÏÁÖãÉÓ ÈÄÌÉÓ ¹1 ÓÀãÀÒÏ ÓÊÏËÀ _190</t>
  </si>
  <si>
    <t>3030 ÓÓÉÐ ßÀËÄÍãÉáÉÓ ÌÖÍÉÝÉÐÀËÉÔÄÔÉÓ ÓÀÜÉÍÏÓ ÈÄÌÉÓ ¹2 ÓÀãÀÒÏ ÓÊÏËÀ _190</t>
  </si>
  <si>
    <t>3022 ÓÓÉÐ ßÀËÄÍãÉáÉÓ ÌÖÍÉÝÉÐÀËÉÔÄÔÉÓ ËÉÉÓ ÈÄÌÉÓ ¹2 ÓÀãÀÒÏ ÓÊÏËÀ -190</t>
  </si>
  <si>
    <t>3016 ÓÓÉÐ ßÀËÄÍãÉáÉÓ ÌÖÍÉÝÉÐÀËÉÔÄÔÉÓ ÍÀÊÉ×ÖÓ  ÈÄÌÉÓ ¹2 ÓÀãÀÒÏ ÓÊÏËÀ _190</t>
  </si>
  <si>
    <t>3049  ÓÓÉÐ ßÀËÄÍãÉáÉÓ ÌÖÍÉÝÉÐÀËÉÔÄÔÉÓ àÀËÉÓ ÈÄÌÉÓ ¹1  ÓÀãÀÒÏ ÓÊÏËÀ _190</t>
  </si>
  <si>
    <t>3041 ÓÓÉÐ ßÀËÄÍãÉáÉÓ ÌÖÍÉÝÉÐÀËÉÔÄÔÉÓ ÍÀÊÉ×ÖÓ ÈÄÌÉÓ ¹1 ÓÀãÀÒÏ ÓÊÏËÀ _190</t>
  </si>
  <si>
    <t>2698 ÓÓÉÐ ØÀËÀØ áÏÁÉÓ ¹1  ÓÀãÀÒÏ ÓÊÏËÀ _190</t>
  </si>
  <si>
    <t>2686 ÓÓÉÐ áÏÁÉÓ ÌÖÍÉÝÉÐÀËÉÔÄÔÉÓ ÓÏ×ÄË ØÅÄÌÏ ØÅÀËÏÍÉÓ ¹1 ÓÀãÀÒÏ ÓÊÏËÀ _190</t>
  </si>
  <si>
    <t>2682 ÓÓÉÐ áÏÁÉÓ ÌÖÍÉÝÉÐÀËÉÔÄÔÉÓ  ÓÏ×ÄË ÀáÀËÉ  áÉÁÖËÉÓ ¹2  ÓÀãÀÒÏ ÓÊÏËÀ -190</t>
  </si>
  <si>
    <t>2689_ÓÓÉÐ áÏÁÉÓ ÌÖÍÉÝÉÐÀËÉÔÄÔÉÓ ÓÏ×ÄË ÛÀÅÙÄËÄÓ ÓÀãÀÒÏ ÓÊÏËÀ _190</t>
  </si>
  <si>
    <t>2677 ÓÓÉÐ áÏÁÉÓ ÌÖÍÉÝÉÐÀËÉÔÄÔÉÓ ÓÏ×ÄË ÂÖÒÉ×ÖËÉÓ ÓÀãÀÒÏ ÓÊÏËÀ _190</t>
  </si>
  <si>
    <t>2694 ÓÓÉÐ áÏÁÉÓ ÌÖÍÉÝÉÐÀËÉÔÄÔÉÓ ÓÏ×ÄË ÈÏÒÓÉÓ ÓÀãÀÒÏ  ÓÊÏËÀ _190</t>
  </si>
  <si>
    <t>2454 ÓÓÉÐ ÍÉÍÏßÌÉÍÃÉÓ ÌÖÍÉÝÉÐÀËÉÔÄÔÉÓ ÓÏ×ÄË ÓÐÀÓÏÅÊÉÓ  ¹1 ÓÀãÀÒÏ ÓÊÏËÀ _190</t>
  </si>
  <si>
    <t>2628 ÓÓÉÐ ÀÃÉÂÄÍÉÓ  ÌÖÍÉÝÉÐÀËÉÔÄÔÉÓ  ÓÏ×ÄË ÀÒËÉÓ ÓÀãÀÒÏ ÓÊÏËÀ _190</t>
  </si>
  <si>
    <t>2619 ÓÓÉÐ ÀÃÉÂÄÍÉÓ ÌÖÍÉÝÉÐÀËÉÔÄÔÉÓ ÓÏ×ÄË ÃÄÒÝÄËÉÓ ÓÀãÀÒÏ ÓÊÏËÀ -190</t>
  </si>
  <si>
    <t>2625 ÓÓÉÐ  ÀÃÉÂÄÍÉÓ ÌÖÍÉÝÉÐÀËÉÔÄÔÉÓ ÓÏ×ÄË ÙÏÒÈÖÁÀÍÉÓ ÓÀãÀÒÏ ÓÊÏËÀ _190</t>
  </si>
  <si>
    <t>3211 ÓÓÉÐ ÀÓÐÉÍÞÉÓ ÌÖÍÉÝÉÐÀËÉÔÄÔÉÓ ÓÏ×ÄË ÏÛÏÒÉÓ ÓÀãÀÒÏ ÓÊÏËÀ -190</t>
  </si>
  <si>
    <t>3209 ÓÓÉÐ ÀÓÐÉÍÞÉÓ ÌÖÍÉÝÉÐÀËÉÔÄÔÉÓ ÓÏ×ÄË ÃÀÌÀËÉÓ ÓÀãÀÒÏ ÓÊÏËÀ _190</t>
  </si>
  <si>
    <t>3082 ÓÓÉÐ ÀáÀËØÀËÀØÉÓ ÌÖÍÉÝÉÐÀËÉÔÄÔÉÓ ÓÏ×ÄË ÉáÔÉËÉÓ   ÓÀãÀÒÏ  ÓÊÏËÀ -190</t>
  </si>
  <si>
    <t>4753 ÓÓÉÐ ÈÄËÀÅÉÓ ÌÖÍÉÝ. ÓÏ×. ÀÊÖÒÉÓ ÓÀãÀÒÏ ÓÊÏËÀ_190.00</t>
  </si>
  <si>
    <t>3105 ÓÓÉÐ ÀáÀËØÀËÀØÉÓ ÌÖÍÉÝÉÐÀËÉÔÄÔÉÓ ÓÏ×ÄË ÀËÀÓÔÀÍÉÓ ÓÀãÀÒÏ ÓÊÏËÀ _190</t>
  </si>
  <si>
    <t>4716 ÓÓÉÐ Ø. ÈÄËÀÅÉÓ #3 ÓÀãÀÒÏ ÓÊÏËÀ_190.00</t>
  </si>
  <si>
    <t>3081 3ÓÓÉÐ ÀáÀËØÀËÀØÉÓ ÌÖÍÉÝÉÐÀËÉÔÄÔÉÓ ÓÏ×ÄË ÔÖÒÝáÉÓ ÓÀãÀÒÏ ÓÊÏËÀ -190</t>
  </si>
  <si>
    <t>4736 ÓÓÉÐ ØÀËÀØ ÈÄËÀÅÉÓ #5 ÓÀãÀÒÏ ÓÊÏËÀ_190.00</t>
  </si>
  <si>
    <t>3111 ÓÓÉÐ ÀáÀËØÀËÀØÉÓ ÌÖÍÉÝÉÐÀËÉÔÄÔÉÓ ÓÏ×ÄË ÁÄÑÀÍÏÓ ÓÀãÀÒÏ ÓÊÏËÀ _190</t>
  </si>
  <si>
    <t>4750 ÓÓÉÐ ÈÄËÀÅÉÓ ÌÖÍÉÝ. ÓÏ×. ÍÀ×ÀÒÄÖËÉÓ ÓÀãÀÒÏ ÓÊÏËÀ_190.00</t>
  </si>
  <si>
    <t>4119 ÓÓÉÐ ËÀÂÏÃÄáÉÓ  ÌÖÍÉÝ. ÓÏ×. ÊÀÁÀËÉÓ #1 ÓÀãÀÒÏ ÓÊÏËÀ_190.00</t>
  </si>
  <si>
    <t>4131 ÓÓÉÐ ËÀÂÏÃÄáÉÓ ÌÖÍÉÝ. ÓÏ×. À×ÄÍÉÓ #1 ÓÀãÀÒÏ ÓÊÏËÀ_190.00</t>
  </si>
  <si>
    <t>3072 ÓÓÉÐ ÀáÀËØÀËÀØÉÓ ÌÖÍÉÝÉÐÀËÉÔÄÔÉÓ ÓÏ×ÄË áÖËÂÖÌÏÓ ÓÀãÀÒÏ ÓÊÏËÀ -190</t>
  </si>
  <si>
    <t>4138 ÓÓÉÐ ËÀÂÏÃÄáÉÓ ÌÖÍÉÝ. ÓÏ×. À×ÄÍÉÓ #2 ÓÀãÀÒÏ ÓÊÏËÀ_190.00</t>
  </si>
  <si>
    <t>4126  ÓÓÉÐ ËÀÂÏÃÄáÉÓ ÌÖÍÉÝ. ÓÏ×. àÉÀÖÒÉÓ ÓÀãÀÒÏ ÓÊÏËÀ_190.00</t>
  </si>
  <si>
    <t>4130 ÓÓÉÐ ËÀÂÏÃÄáÉÓ ÌÖÍÉÝ. ÓÏ×. ÈÄËÉÓ ÓÀãÀÒÏ ÓÊÏËÀ_190.00</t>
  </si>
  <si>
    <t>3077 ÓÓÉÐ ÀáÀËØÀËÀØÉÓ ÌÖÍÉÝÉÐÀËÉÔÄÔÉÓ ÓÏ×ÄË ÏÊÀÌÉÓ ¹2 ÓÀãÀÒÏ ÓÊÏËÀ _190</t>
  </si>
  <si>
    <t>3512 ÓÓÉÐ Ø. ÈÁÉËÉÓÉÓ #142 ÓÀãÀÒÏ ÓÊÏËÀ_380.00</t>
  </si>
  <si>
    <t>3078 ÓÓÉÐ ÀáÀËØÀËØÉÓ ÌÖÍÉÝÉÐÀËÉÔÄÔÉÓ ÓÏ×ÄË ÃÉÃÉ ÓÀÌÓÀÒÉÓ ÓÀãÀÒÏ ÓÊÏËÀ _190</t>
  </si>
  <si>
    <t>4133 ÓÓÉÐ ËÀÂÏÃÄáÉÓ ÌÖÍÉÝ. ÓÏ×. ÝÏÃÍÉÓÊÀÒÉÓ ÓÀãÀÒÏ ÓÊÏËÀ_190.00</t>
  </si>
  <si>
    <t>4144 ÓÓÉÐ ËÀÂÏÃÄáÉÓ ÌÖÍÉÝ. ÓÏ×. ÃÀÅÉÈÉÀÍÉÓ ÓÀãÀÒÏ ÓÊÏËÀ_190.00</t>
  </si>
  <si>
    <t>3100 ÓÓÉÐ ØÀËÀØ ÀáÀËØÀËÀØÉÓ  ¹5 ÓÀãÀÒÏ ÓÊÏËÀ -190</t>
  </si>
  <si>
    <t>4139 ÓÓÉÐ ËÀÂÏÃÄáÉÓ ÌÖÍÉÝ. ÓÏ×. ÌÓÀáËÂÏÒÉÓ ÓÀãÀÒÏ ÓÊÏËÀ_190.00</t>
  </si>
  <si>
    <t>3110 ÓÓÉÐ ÀáÀËØÀËÀØÉÓ ÌÖÍÉÝÉÐÀËÉÔÄÔÉÓ ÓÏ×ÄË ÁÀÒÀËÄÈÉÓ ¹2 ÓÀãÀÒÏ ÓÊÏËÀ _190</t>
  </si>
  <si>
    <t>2824 ÓÓÉÐ ØÀËÀØ ÀáÀËÝÉáÉÓ ¹5 ÓÀãÀÒÏ ÓÊÏËÀ  _190</t>
  </si>
  <si>
    <t>2822 ÓÓÉÐ ØÀËÀØ ÀáÀËÝÉáÉÓ ¹2 ÓÀãÀÒÏ ÓÊÏËÀ _190</t>
  </si>
  <si>
    <t>2835 ÓÓÉÐ ÀáÀËÝÉáÉÓ ÌÖÍÉÝÉÐÀËÉÔÄÔÉÓ ÓÏ×ÄË ßÚÒÖÈÉÓ ÓÀãÀÒÏ ÓÊÏËÀ _190</t>
  </si>
  <si>
    <t>2826 ÓÓÉÐ ÀáÀËÝÉáÉÓ ÌÖÍÉÝÉÐÀËÉÔÄÔÉÓ ØÀËÀØ ÅÀËÉÓ ¹2 ÓÀãÀÒÏ  ÓÊÏËÀ _190</t>
  </si>
  <si>
    <t>2841 ÓÓÉÐ ÀáÀËÝÉáÉÓ ÌÖÍÉÝÉÐÀËÉÔÄÔÉÓ ÓÏ×ÄË àÅÉÍÈÉÓ ÓÀãÀÒÏ ÓÊÏËÀ _190</t>
  </si>
  <si>
    <t>2830 ÓÓÉÐ ÀáÀËÝÉáÉÓ ÌÖÍÉÝÉÐÀËÉÔÄÔÉÓ ÓÏ×ÄË  ÓÅÉÒÉÓ ÓÀãÀÒÏ ÓÊÏËÀ _190</t>
  </si>
  <si>
    <t>2838 ÓÓÉÐ  ÀáÀËÝÉáÉÓ ÌÖÍÉÝÉÐÀËÉÔÄÔÉÓ ÓÏ×ÄË ÀÍÉÓ ÓÀãÀÒÏ ÓÊÏËÀ _190</t>
  </si>
  <si>
    <t>2858 ÓÓÉÐ ØÀËÀØ ÀáÀËÝÉáÉÓ ¹7 ÓÀãÀÒÏ ÓÊÏËÀ _190</t>
  </si>
  <si>
    <t>2845 ÓÓÉÐ ØÀËÀØ ÀáÀËÝÉáÉÓ  ¹4 ÓÀãÀÒÏ ÓÊÏËÀ _190</t>
  </si>
  <si>
    <t>2834 ÓÉÐ ÀáÀËÝÉáÉÓ ÌÖÍÉÝÉÐÀËÉÔÄÔÉÓ ÓÏ×ÄË ßÉÍÖÁÍÉÓ ÓÀãÀÒÏ ÓÊÏËÀ _190</t>
  </si>
  <si>
    <t>2849 ÓÓÉÐ ÀáÀËÝÉáÉÓ ÌÖÍÉÝÉÐÀËÉÔÄÔÉÓ ÓÏ×ÄË ÌÉÍÀÞÉÓ ÓÀãÀÒÏ ÓÊÏËÀ _190</t>
  </si>
  <si>
    <t>2827 ÓÓÉÐ ÀáÀËÝÉáÉÓ ÌÖÍÉÝÉÐÀËÉÔÄÔÉÓ ØÀËÀØ ÅÀËÉÓ ¹3 ÓÀãÀÒÏ ÓÊÏËÀ _190</t>
  </si>
  <si>
    <t>2854 ÓÓÉÐ ÀáÀËÝÉáÉÓ ÌÖÍÉÝÉÐÀËÉÔÄÔÉÓ ÓÏ×ÄË àÀàÀÒÀØÉÓ ÓÀãÀÒÏ ÓÀãÀÒÏ ÓÊÏËÀ _190</t>
  </si>
  <si>
    <t>3157 ÓÓÉÐ ØÀËÀØ ÁÏÒãÏÌÉÓ ¹1 ÓÀãÀÒÏ ÓÊÏËÀ _190</t>
  </si>
  <si>
    <t>3165 ÓÓÉÐ ÁÏÒãÏÌÉÓ ÌÖÍÉÝÉÐÀËÉÔÄÔÉÓ ÓÏ×ÄË ÚÅÉÁÉÓÉÓ  ÓÀãÀÒÏ ÓÊÏËÀ _190</t>
  </si>
  <si>
    <t>4222 ÓÓÉÐ ØÀËÀØ ÚÅÀÒËÉÓ #2 ÓÀãÀÒÏ ÓÊÏËÀ_190.00</t>
  </si>
  <si>
    <t>4210 ÓÓÉÐ ÉËÉÀ àÀÅàÀÅÀÞÉÓ ÓÀáÄËÏÁÉÓ Ø. ÚÅÀÒËÉÓ #1 ÓÀãÀÒÏ ÓÊÏËÀ_190.00</t>
  </si>
  <si>
    <t>4200 ÓÓÉÐ ÃÀÅÉÈ ÄËÉÆÁÀÒÀÛÅÉËÉÓ ÓÀáÄËÏÁÉÓ ÚÅÀÒËÉÓ ÌÖÍÉÝ. ÓÏ×. ÛÉËÃÉÓ #1 ÓÀãÀÒÏ ÓÊÏËÀ_190.00</t>
  </si>
  <si>
    <t>3445 ÓÓÉÐ ÅÀáÔÀÍÂ ÂÆÉÒÉÛÅÉËÉÓ Ø. ÈÁÉËÉÓÉÓ #173 ÓÀãÀÒÏ ÓÊÏËÀ_190.00</t>
  </si>
  <si>
    <t>3471 ÓÓÉÐ Ø. ÈÁÉËÉÓÉÓ #138 ÓÀãÀÒÏ ÓÊÏËÀ_380.00</t>
  </si>
  <si>
    <t>3470 ÓÓÉÐ Ø. ÈÁÉËÉÓÉÓ #14 ÓÀãÀÒÏ ÓÊÏËÀ_190.00</t>
  </si>
  <si>
    <t>3514 ÓÓÉÐ Ø. ÈÁÉËÉÓÉÓ #190 ÓÀãÀÒÏ ÓÊÏËÀ_190.00</t>
  </si>
  <si>
    <t>3488 ÓÓÉÐ Ø. ÈÁÉËÉÓÉÓ #132 ÓÀãÀÒÏ ÓÊÏËÀ_190.00</t>
  </si>
  <si>
    <t>3457 ÓÓÉÐ Ø. ÈÁÉËÉÓÉÓ #79 ÓÀãÀÒÏ ÓÊÏËÀ_190.00</t>
  </si>
  <si>
    <t>2467 ÓÓÉÐ ÍÉÍÏßÌÉÍÃÉÏÓ ÌÖÍÉÝÉÐÀËÉÔÄÔÉÓ  ÓÏ×ÄË ÂÀÍÞÉÓ ¹1 ÓÀãÀÒÏ ÓÊÏËÀ _190</t>
  </si>
  <si>
    <t>2459 ÓÓÉÐ ÍÉÍÏßÌÉÍÃÉÓ ÌÖÍÉÝÉÐÀËÉÔÄÔÉÓ ÓÏ×ÄË ÐÄÛÔÉÉÓ ¹2 ÓÀãÀÒÏ ÓÊÏËÀ _190</t>
  </si>
  <si>
    <t>2473 ÓÓÉÐ ÍÉÍÏßÌÉÍÃÉÓ ÌÖÍÉÝÉÐÀËÉÔÄÔÉÓ ÓÏ×ÄË ÓÀÈáÉÓ ÓÀãÀÒÏ ÓÊÏËÀ -190</t>
  </si>
  <si>
    <t>3897 ÓÓÉÐ Ø. ÈÁÉËÉÓÉÓ #116 ÓÀãÀÒÏ ÓÊÏËÀ_190.00</t>
  </si>
  <si>
    <t>3895 ÓÓÉÐ Ø. ÈÁÉËÉÓÉÓ #2 ÓÀãÀÒÏ ÓÊÏËÀ_190.00</t>
  </si>
  <si>
    <t>3308 ÓÓÉÐ Ø. ÈÁÉËÉÓÉÓ ÐÉÒÅÄËÉ ÄØÓÐÄÒÉÌÄÍÔÖËÉ ÓÀãÀÒÏ ÓÊÏËÀ_380.00</t>
  </si>
  <si>
    <t>2462 ÓÓÉÐ ÍÉÍÏßÌÉÍÃÉÓ ÌÖÍÉÝÉÐÀËÉÔÄÔÉÓ ÓÏ×ÄË ÌÀÌÆÀÒÉÓ ÓÀãÀÒÏ ÓÊÏËÀ _190</t>
  </si>
  <si>
    <t>3311 ÓÓÉÐ Ø. ÈÁÉËÉÓÉÓ #55 ÓÀãÀÒÏ ÓÊÏËÀ_380.00</t>
  </si>
  <si>
    <t>2465 ÓÓÉÐ ÍÉÍÏßÌÉÍÃÉÓ ÌÖÍÉÝÉÐÀËÉÔÄÔÉÓ ÓÏ×ÄË ÏÒÏãÀËÀÒÉÓ ÓÀãÀÒÏ ÓÊÏËÀ _190</t>
  </si>
  <si>
    <t>2480 ÓÓÉÐ  ÍÉÍÏßÌÉÍÃÉÓ ÌÖÍÉÝÉÐÀËÉÔÄÔÄÉÓ  ÓÏ×ÄË Ä×ÒÄÌÏÅÊÉÓ ÓÀãÀÒÏ ÓÊÏËÀ _190</t>
  </si>
  <si>
    <t>2453 ÓÓÉÐ ÍÉÍÏßÌÉÍÃÉÓ ÌÖÍÉÝÉÐÀËÉÔÄÔÉÓ ÓÏ×ÄË ÓÀÌÄÁÉÓ ÓÀãÀÒÏ ÓÊÏËÀ -190</t>
  </si>
  <si>
    <t>2460 ÓÓÉÐ ÍÉÍÏßÌÉÍÃÉÓ ÌÖÍÉÝÉÐÀËÉÔÄÔÉÓ ÓÏ×ÄË ÖÜÌÀÍÉÓ ÓÀãÀÒÏ ÓÊÏËÀ _190</t>
  </si>
  <si>
    <t>2476 ÓÓÉÐ ÍÉÍÏßÌÉÍÃÉÓ ÌÖÍÉÝÉÐÀËÉÔÄÔÉÓ  ÓÏ×ÄË ÓÀÙÀÌÏÓ ÓÀãÀÒÏ ÓÊÏËÀ _190</t>
  </si>
  <si>
    <t>2478 ÓÓÉÐ ØÀËÀØ ÍÉÍÏßÌÉÍÃÉÓ ¹4 ÓÀãÀÒÏ ÓÊÏËÀ _190</t>
  </si>
  <si>
    <t>2654 ÓÓÉÐ  ÁÏËÍÉÓÉÓ ÌÖÍÉÝÉÐÀËÉÔÄÔÉÓ  ÓÏ×ÄË ÒÀÔÄÅÀÍÉÓ ÓÀãÀÒÏ ÓÊÏËÀ _190</t>
  </si>
  <si>
    <t>2667 ÓÓÉÐ ØÀËÀØ ÁÏËÍÉÓÉÓ ¹3 ÓÀãÀÒÏ ÓÊÏËÀ  _</t>
  </si>
  <si>
    <t>2644 ÓÓÉÐ ÁÏËÍÉÓÉÓ ÌÖÍÉÝÉÐÀËÉÔÄÔÉÓ  ÓÏ×ÄË ÁÏËÍÉÓÉÓ ÓÀãÀÒÏ ÓÊÏËÀ_190</t>
  </si>
  <si>
    <t>2663 ÓÓÉÐ ØÀËÀØ  ÁÏËÍÉÓÉÓ ¹2 ÓÀãÀÒÏ ÓÊÏËÀ _190</t>
  </si>
  <si>
    <t>2662 ÓÓÉÐ ÁÏËÍÉÓÉÓ ÌÖÍÉÝÉÐÀËÉÔÄÔÉÓ  ÃÀÁÀ  ÈÀÌÀÒÉÓÉÓ ÓÀãÀÒÏ ÓÊÏËÀ _190</t>
  </si>
  <si>
    <t>3333 ÓÓÉÐ Ø. ÈÁÉËÉÓÉÓ #126 ÓÀãÀÒÏ ÓÊÏËÀ_190.00</t>
  </si>
  <si>
    <t>2786 ÓÓÉÐ ØÀËÀØ  ÂÀÒÃÀÁÍÉÓ ¹3 ÓÀãÀÒÏ ÓÊÏËÀ _190</t>
  </si>
  <si>
    <t>3304 ÓÓÉÐ Ø. ÈÁÉËÉÓÉÓ #195 ÓÀãÀÒÏ ÓÊÏËÀ_190.00</t>
  </si>
  <si>
    <t>3307 ÓÓÉÐ Ø. ÈÁÉËÉÓÉÓ #62 ÓÀãÀÒÏ ÓÊÏËÀ_380.00</t>
  </si>
  <si>
    <t>3313 ÓÓÉÐ Ø. ÈÁÉËÉÓÉÓ #151 ÓÀãÀÒÏ ÓÊÏËÀ_380.00</t>
  </si>
  <si>
    <t>2482 ÓÓÉÐ À×áÀÆÄÈÉÓ #2 ÓÀãÀÒÏ ÓÊÏËÀ_190.00</t>
  </si>
  <si>
    <t>3453 ÓÓÉÐ Ø. ÈÁÉËÉÓÉÓ #28 ÓÀãÀÒÏ ÓÊÏËÀ_190.00</t>
  </si>
  <si>
    <t>3943 ÓÓÉÐ  ËÀÍÜáÖÈÉÓ ÌÖÍÉÝÉÐÀËÉÔÄÔÉÓ ÓÏ×ÄË ÌÀÌÀÈÉÓ ÓÀãÀÒÏ ÓÊÏËÀ _190</t>
  </si>
  <si>
    <t>3328 ÓÓÉÐ Ø. ÈÁÉËÉÓÉÓ #137 ÓÀãÀÒÏ ÓÊÏËÀ_380.00</t>
  </si>
  <si>
    <t>2793 ÓÓÉÐ Ø. ÔÁÉËÉÓÉÓ #213 ÓÀãÀÒÏ ÓÊÏËÀ_190.00</t>
  </si>
  <si>
    <t>3638 ÓÓÉÐ Ø. ÈÁÉËÉÓÉÓ #117 ÓÀãÀÒÏ ÓÊÏËÀ_380.00</t>
  </si>
  <si>
    <t>3637 ÓÓÉÐ ÌÉáÄÉË ãÀÅÀáÉÛÅÉËÉÓ ÓÀáÄËÏÁÉÓ Ø. ÈÁÉËÉÓÉÓ #124 ÓÀãÀÒÏ ÓÊÏËÀ_380.00</t>
  </si>
  <si>
    <t>3644 ÓÓÉÐ Ø. ÈÁÉËÉÓÉÓ #99 ÓÀãÀÒÏ ÓÊÏËÀ_380.00</t>
  </si>
  <si>
    <t>3643 ÓÓÉÐ Ø. ÈÁÉËÉÓÉÓ #105 ÓÀãÀÒÏ ÓÊÏËÀ_190.00</t>
  </si>
  <si>
    <t>3778 ÓÓÉÐ ÜÏáÀÔÀÖÒÉÓ ÌÖÍÉÝÉÐÀËÉÔÄÔÉÓ ÓÏ×ÄË ÃÀÁËÀÝÉáÉÓ ÓÀãÀÒÏ ÓÊÏËÀ _190</t>
  </si>
  <si>
    <t>3451 ÓÓÉÐ Ø. ÈÁÉËÉÓÉÓ #127 ÓÀãÀÒÏ ÓÊÏËÀ_190.00</t>
  </si>
  <si>
    <t>4861 ÓÓÉÐ ÈÄÒãÏËÉÓ ÌÖÍÉÝÉÐÀËÉÔÄÔÉÓ ÓÏ×ÄË ÂÏÂÍÉÓ ÓÀãÀÒÏ ÓÊÏËÀ _190</t>
  </si>
  <si>
    <t>3994 ÓÓÉÐ ÔÚÉÁÖËÉÓ ÌÖÍÉÝÉÐÀËÉÔÄÔÉÓ ÓÏ×ÄË ÞÌÖÉÓÉÓ ÓÀãÀÒÏ ÓÊÏËÀ _190</t>
  </si>
  <si>
    <t>4005 ÓÓÉÐ ÔÚÉÁÖËÉÓ ÌÖÍÉÝÉÐÀËÉÔÄÔÉÓ ÂÄËÀÈÉÓ ÓÀãÀÒÏ ÓÊÏËÀ _190</t>
  </si>
  <si>
    <t>4001 ÓÓÉÐ ÔÚÉÁÖËÉÓ ÌÖÍÉÝÉÐÀËÉÔÄÔÉÓ ÓÏ×ÄË ÌÖáÖÒÉÓ ¹1 ÓÀãÀÒÏ ÓÊÏËÀ _190</t>
  </si>
  <si>
    <t>4875  ÓÓÉÐ áÀÒÀÂÀÖËÉÓ ÌÖÍÉÝÉÐÀËÉÔÄÔÉÓ ÓÏ×ÄË ËÄÙÅÀÍÉÓ  ÓÀãÀÒÏ ÓÊÏËÀ -190</t>
  </si>
  <si>
    <t>4702 ÓÓÉÐ ÌÙÅÃÄËÉ  ËÖÊÀ ÜÏÌÀáÉÞÉÓ ÓÀáÄËÏÁÉÓ áÏÍÉÓ ÌÖÍÉÝ. ÓÏ×ÄË ÂÏÜÀ ãÉáÀÉÛÉÓ ÓÀãÀÒÏ ÓÊÏËÀ _190</t>
  </si>
  <si>
    <t>4234 ÓÓÉÐ ÃÀÁÀ ËÄÍÔÄáÉÓ ¹2 ÓÀãÀÒÏ ÓÊÏËÀ _190</t>
  </si>
  <si>
    <t>4227 ÓÓÉÐ ËÄÍÔÄáÉÓ  ÌÖÍÉÝÉÐÀËÉÔÄÔÉÓ ÓÏ×ÄË ×ÀÍÀÂÉÓ ÓÀãÀÒÏ ÓÊÏËÀ _190</t>
  </si>
  <si>
    <t>4231 ÓÓÉÐ ËÄÍÔÄáÉÓ ÌÖÍÉÝÉÐÀËÉÔÄÔÉÓ ÓÏ×ÄË  ÌÄËÄÓ ÓÀãÀÒÏ ÓÊÏËÀ_190</t>
  </si>
  <si>
    <t>4236 ÓÓÉÐ ËÄÍÔÄáÉÓ ÌÖÍÉÝÉÐÀËÉÔÄÔÉÓ ÓÏ×ÄË ÒÝáÌÄËÖÒÉÓ ÓÀãÀÒÏ ÓÊÏËÀ _190</t>
  </si>
  <si>
    <t>4610 ÓÓÉÐ ÝÀÂÄÒÉÓ ÌÖÍÉÝÉÐÀËÉÔÄÔÉÓ ÓÏ×ÄË ÀËÐÀÍÉÓ ÓÀãÀÒÏ ÓÊÏËÀ _190</t>
  </si>
  <si>
    <t>4609 ÓÓÉÐ ÝÀÂÄÒÉÓ ÌÖÍÉÝÉÐÀËÉÔÄÔÉÓ ÓÏ×ÄË ËÀÉËÀÛÉÓ ÓÀãÀÒÏ ÓÊÏËÀ _190</t>
  </si>
  <si>
    <t>4592 ÓÓÉÐ ÆÖÒÀÁ Ä×ÀÞÉÓ ÓÀáÄËÏÁÉÓ ÝÀÂÄÒÉÓ ÌÖÍÉÝÉÐÀËÉÔÄÔ'ÉÓ  ÓÏ×ÄË ÜáÖÔÄËÉÓ ÓÀãÀÒÏ ÓÊÏËÀ _190</t>
  </si>
  <si>
    <t>4606 ÓÓÉÐ ÝÀÂÄÒÉÓ ÌÖÍÉÝÉÐÀËÉÔÄÔÉÓ ÓÏ×ÄË  ÏÒÁÄËÉÓ ÓÀãÀÒÏ ÓÊÏËÀ _190</t>
  </si>
  <si>
    <t>4446 ÓÓÉÐ ÆÖÂÃÉÃÉÓ ÌÖÍÉÝÉÐÀËÉÔÄÔÉÓ ÓÏ×ÄË ÖÒÈÉÓ ÓÀãÀÒÏ ÓÊÏËÀ _190</t>
  </si>
  <si>
    <t>4435 ÓÓÉÐ ÆÖÂÃÉÃÉÓ ÌÖÍÉÝÉÐÀËÉÔÄÔÉÓ ÓÏ×ÄË ÀÁÀÓÈÖÌÍÉÓ ÓÀãÀÒÏ ÓÊÏËÀ _190</t>
  </si>
  <si>
    <t>3206 ÓÓÉÐ ÀÓÐÉÍÞÉÓ ÌÖÍÉÝÉÐÀËÉÔÄÔÉÓ  ÓÏ×ÄË ÀßÚÅÉÔÉÓ ÓÀãÀÒÏ ÓÊÏËÀ _190</t>
  </si>
  <si>
    <t>2642 ÓÓÉÐ ÁÏËÍÉÓÉÓ  ÌÖÍÉÝÉÐÀËÉÄÔÄÔÉÓ  ÓÏ×ÄË ÔÀÍÞÉÉÓ ÓÀãÀÒÏ ÓÊÏËÀ _190</t>
  </si>
  <si>
    <t>2643 ÓÓÉÐ ÁÏËÍÉÓÉÓ ÌÖÍÉÝÉÐÀËÉÔÄÔÉÓ ÓÏ×ÄË ÃÉÓÅÄËÉÓ ÓÀãÀÒÏ ÓÊÏËÀ -190</t>
  </si>
  <si>
    <t>2527 ÓÓÉÐ ØÀÒÄËÉÓ ÌÖÍÉÝÉÐÀËÉÔÄÔÉÓ ÓÏ×ÄË ÃÅÀÍÉÓ  ÓÀãÀÒÏ ÓÊÏËÀ -190</t>
  </si>
  <si>
    <t>3645 ÓÓÉÐ Ø. ÈÁÉËÉÓÉÓ #97 ÓÀãÀÒÏ ÓÊÏËÀ_190.00</t>
  </si>
  <si>
    <t>3655 ÓÓÉÐ Ø. ÈÁÉËÉÓÉÓ #87 ÓÀãÀÒÏ ÓÊÏËÀ_380.00</t>
  </si>
  <si>
    <t>3620 ÓÓÉÐ Ø. ÈÁÉËÉÓÉÓ #92 ÓÀãÀÒÏ ÓÊÏËÀ_190.00</t>
  </si>
  <si>
    <t>3454 ÓÓÉÐ Ø. ÈÁÉËÉÓÉÓ #153 ÓÀãÀÒÏ ÓÊÏËÀ_190.00</t>
  </si>
  <si>
    <t>3650 ÓÓÉÐ Ø. ÈÁÉËÉÓÉÓ #86 ÓÀãÀÒÏ ÓÊÏËÀ_190.00</t>
  </si>
  <si>
    <t>3615 ÓÓÉÐ Ø. ÈÁÉËÉÓÉÓ #131 ÓÀãÀÒÏ ÓÊÏËÀ_380.00</t>
  </si>
  <si>
    <t>2780 ÓÓÉÐ Ø. ÔÁÉËÉÓÉÓ #218 ÓÀãÀÒÏ ÓÊÏËÀ_190.00</t>
  </si>
  <si>
    <t>3493 ÓÓÉÐ Ø. ÈÁÉËÉÓÉÓ ÊËÀÓÉÊÖÒÉ ÂÉÌÍÀÆÉÀ_380.00</t>
  </si>
  <si>
    <t>3878 ÓÓÉÐ Ø. ÈÁÉËÉÓÉÓ #37 ÓÀãÀÒÏ ÓÊÏËÀ_190.00</t>
  </si>
  <si>
    <t>3491 ÓÓÉÐ Ø. ÈÁÉËÉÓÉÓ #50 ÓÀãÀÒÏ ÓÊÏËÀ_380.00</t>
  </si>
  <si>
    <t>3660 ÓÓÉÐ Ø. ÈÁÉËÉÓÉÓ #84 ÓÀãÀÒÏ ÓÊÏËÀ_190.00</t>
  </si>
  <si>
    <t>3921 ÓÓÉÐ ÅÀáÔÀÍÂ àÀÁÖÊÉÀÍÉÓ ÓÀáÄËÏÁÉÓ Ø. ÈÁÉËÉÓÉÓ #46 ÓÀãÀÒÏ ÓÊÏËÀ_190.00</t>
  </si>
  <si>
    <t>3492 ÓÓÉÐ ÂÀËÀÊÔÉÏÍ ÔÀÁÉÞÉÓ ÓÀáÄËÏÁÉÓ Ø. ÈÁÉËÉÓÉÓ #51 ÓÀãÀÒÏ ÓÊÏËÀ_380.00</t>
  </si>
  <si>
    <t>4259 ÓÓÉÐ ÂÖÒãÀÀÍÉÓ ÌÉÍÉÝÉÐÀËÉÔÄÔÉÓ ÓÏ×ÄË ÛÀÛÉÀÍÉÓ ÓÀãÀÒÏ ÓÊÏËÀ -190</t>
  </si>
  <si>
    <t>4743 ÓÓÉÐ ÓÏ×. ÓÏÒÉÓ ÓÀãÀÒÏ ÓÊÏËÀ_190.00</t>
  </si>
  <si>
    <t>4137 ÓÓÉÐ ËÀÂÏÃÄáÉÓ ÌÖÍÉÝÉÐÀËÉÔÄÔÉÓ ÓÏ×ÄË ÊÀÁÀËÉÓ ¹2  ÓÀãÀÒÏ ÓÊÏËÀ_190</t>
  </si>
  <si>
    <t>3309 ÓÓÉÐ ÌÉáÄÉË ÂÒÖÛÄÅÓÊÉÓ ÓÀáÄËÏÁÉÓ ØÀËÀØ ÈÁÉËÉÓÉÓ ¹41 ÓÀãÀÒÏ ÓÊÏËÀ _190</t>
  </si>
  <si>
    <t>3502 ÓÓÉÐ ØÀËÀØ ÈÁÉËÉÓÉÓ ¹73 ÓÀãÀÒÏ ÓÊÏËÀ _190</t>
  </si>
  <si>
    <t>3962 ÓÓÉÐ ÛÖÀáÄÅÉÓ ÌÖÍÉÝ. ÓÏ×. ÝáÄÌËÉÓÉÓ ÓÀãÀÒÏ ÓÊÏËÀ_190.00</t>
  </si>
  <si>
    <t>3677 ÓÓÉÐ ØÀËÀØ ÈÁÉËÉÓÉÓ ¹202 ÓÀãÀÒÏ ÓÊÏËÀ _190</t>
  </si>
  <si>
    <t>3495 ÓÓÉÐ ØÀËÀØ ÈÁÉËÉÓÉÓ ¹49 ÓÀãÀÒÏ ÓÊÏËÀ _190</t>
  </si>
  <si>
    <t>4049_ÓÓÉÐ áÖËÏÓ ÌÖÍÉÝ. ÓÏ×. ÂÀÍÀáËÄÁÉÓ ÓÀãÀÒÏ ÓÊÏËÀ_190.00</t>
  </si>
  <si>
    <t>2870 ÓÓÉÐ ÃÌÀÍÉÓÉÓ ÌÖÍÉÝ. ÓÏ×. ÆÄÌÏÓ ÏÒÏÆÌÀÍÉÓ ÓÀãÀÒÏ ÓÊÏËÀ_190.00</t>
  </si>
  <si>
    <t>2552 ÓÓÉÐ ÌÀÒÍÄÖËÉÓ ÌÖÍÉÝ. ÓÏ×. ßÄÒÄÈËÉÓ ÓÀãÀÒÏ ÓÊÏËÀ</t>
  </si>
  <si>
    <t>2602 ÓÓÉÐ ÌÀÒÍÄÖËÉÓ ÌÖÍÉÝ. ÓÏ×. ÚÉÆÉËÀãÏÓ ÓÀãÀÒÏ ÓÊÏËÀ</t>
  </si>
  <si>
    <t>4720 ÓÓÉÐ  Ø. ÌÀÒÍÄÖËÉÓ #2 ÓÀãÀÒÏ ÓÊÏËÀ_380.00</t>
  </si>
  <si>
    <t>2536 ÓÓÉÐ ÌÀÒÍÄÖËÉÓ ÌÖÍÉÝ. ÓÏ×. ÃÉÃÉ ÌÖÙÀÍËÏÓ ÓÀãÀÒÏ ÓÊÏËÀ_190.00</t>
  </si>
  <si>
    <t>2611 ÓÓÉÐ ÌÀÒÍÄÖËÉÓ ÌÖÍÉÝ. ÓÏ×. ÈÀØÀËÏÓ ÓÀãÀÒÏ ÓÊÏËÀ_190.00</t>
  </si>
  <si>
    <t>2541 ÓÓÉÐ ÒÏÌÀÍ ÆÏÉÞÉÓ ÓÀáÄËÏÁÉÓ ÌÀÒÍÄÖËÉÓ ÌÖÍÉÝ. ÓÏ×. ÛÖËÀÅÄÒÉÓ ¹1 ÓÀãÀÒÏ ÓÊÏËÀ_ 190.00</t>
  </si>
  <si>
    <t>2756 ÓÓÉÐ Ø. ÒÖÓÈÀÅÉÓ #11 ÓÀãÀÒÏ ÓÊÏËÀ_190.00</t>
  </si>
  <si>
    <t>2706 ÓÓÉÐ ßÀËÊÉÓ ÌÖÍÉÝ. ÓÏ×. ÂÀÍÈÉÀÃÉÓ ÓÀãÀÒÏ ÓÊÏËÀ_190.00</t>
  </si>
  <si>
    <t>2952 ÓÓÉÐ ÂÏÒÉÓ ÌÖÍÉÝ. ÓÏ×. ÔÉÒÞÍÉÓÉÓ ÓÀãÀÒÏ ÓÊÏËÀ_190.00</t>
  </si>
  <si>
    <t>2521 ÓÓÉÐ ØÀÒÄËÉÓ ÌÖÍÉÝ. ÓÏ×. ÌÏáÉÓÉÓ ÓÀãÀÒÏ ÓÊÏËÀ_190.00</t>
  </si>
  <si>
    <t>2529 ÓÓÉÐ ØÀÒÄËÉÓ ÌÖÍÉÝ. ÓÏ×. ØÅÄÌÏ áÅÄÃÖÒÄÈÉÓ ÓÀãÀÒÏ ÓÊÏËÀ_190.00</t>
  </si>
  <si>
    <t>2512 ÓÓÉÐ ØÀÒÄËÉÓ ÌÖÍÉÝ. ÓÏ×. ÆÙÖÃÄÒÉÓ ÓÀãÀÒÏ ÓÊÏËÀ_190.00</t>
  </si>
  <si>
    <t>3232 ÓÓÉÐ áÀÛÖÒÉÓ ÌÖÍÉÝ. ÓÏ×. ×ËÄÅÉÓ ÓÀãÀÒÏ ÓÊÏËÀ_190.00</t>
  </si>
  <si>
    <t>3230 ÓÓÉÐ áÀÛÖÒÉÓ ÌÖÍÉÝ. ÓÏ×. ØÉÍÞÀÈÉÓ ÓÀãÀÒÏ ÓÊÏËÀ</t>
  </si>
  <si>
    <t>4577 ÓÓÉÐ ÈÉÀÍÄÈÉÓ ÌÖÍÉÝ. ÓÏ×. ÓÉÌÏÍÉÀÍÈáÄÅÉÓ ÓÀãÀÒÏ ÓÊÏËÀ</t>
  </si>
  <si>
    <t>4586 ÓÓÉÐ ÈÉÀÍÄÈÉÓ ÌÖÍÉÝ. ÓÏ×. ÙÖËÄËÄÁÉÓ ÓÀãÀÒÏ ÓÊÏËÀ</t>
  </si>
  <si>
    <t>4478 ÓÓÉÐ ÚÀÆÁÄÂÉÓ ÌÖÍÉÝ. ÓÏ×. ÀÒÛÉÓ ÓÀãÀÒÏ ÓÊÏËÀ</t>
  </si>
  <si>
    <t>4280 ÓÓÉÐ ÀáÌÄÔÉÓ ÌÖÍÉÝ. ÓÏ×. ÆÄÌÏ ÀËÅÀÍÉÓ #2 ÓÀãÀÒÏ ÓÊÏËÀ_190.00</t>
  </si>
  <si>
    <t>4314 ÓÓÉÐ Ø. ÃÄÃÏ×ËÉÓßÚÀÒÏÓ #1 ÓÀãÀÒÏ ÓÊÏËÀ_190.00</t>
  </si>
  <si>
    <t>3472 ÓÉÐ Ø. ÈÁÉËÉÓÉÓ #8 ÓÀãÀÒÏ ÓÊÏËÀ_190.00</t>
  </si>
  <si>
    <t>3444 ÓÓÉÐ Ø. ÈÁÉËÉÓÉÓ #59 ÓÀãÀÒÏ ÓÊÏËÀ_380.00</t>
  </si>
  <si>
    <t>3467 ÓÓÉÐ Ø. ÈÁÉËÉÓÉÓ #9 ÓÀãÀÒÏ ÓÊÏËÀ_190.00</t>
  </si>
  <si>
    <t>3475 ÓÓÉÐ Ø. ÈÁÉËÉÓÉÓ #119 ÓÀãÀÒÏ ÓÊÏËÀ_190.00</t>
  </si>
  <si>
    <t>3552 ÓÓÉÐ Ø. ÈÁÉËÉÓÉÓ #6 ÓÀãÀÒÏ ÓÊÏËÀ_190.00</t>
  </si>
  <si>
    <t>2792 ÓÓÉÐ Ø. ÈÁÉËÉÓÉÓ #212 ÓÀãÀÒÏ ÓÊÏËÀ_190.00</t>
  </si>
  <si>
    <t>3894 ÓÓÉÐ Ø. ÈÁÉËÉÓÉÓ #130 ÓÀãÀÒÏ ÓÊÏËÀ_190.00</t>
  </si>
  <si>
    <t>3658 ÓÓÉÐ Ø. ÈÁÉËÉÓÉÓ #103 ÓÀãÀÒÏ ÀÊÏËÀ_190.00</t>
  </si>
  <si>
    <t>3627 ÓÓÉÐ Ø. ÈÁÉËÉÓÉÓ #182 ÓÀãÀÒÏ ÓÊÏËÀ_380.00</t>
  </si>
  <si>
    <t>3640 ÓÓÉÐ Ø. ÈÁÉËÉÓÉÓ #108 ÓãÀÒÏ ÓÊÏËÀ_190.00</t>
  </si>
  <si>
    <t>3448 ÓÓÉÐ Ø. ÈÁÉËÉÓÉÓ #65 ÓÀãÀÒÏ ÓÊÏËÀ</t>
  </si>
  <si>
    <t>3883 ÓÓÉÐ ÉËÉÀ àÀÅàÀÅÀÞÉÓ ÓÀáÄËÏÁÉÓ Ø. ÈÁÉËÉÓÉÓ  #23 ÓÀãÀÒÏ ÓÊÏËÀ_190.00</t>
  </si>
  <si>
    <t>3880 ÓÓÉÐ Ø. ÈÁÉËÉÓÉÓ #31 ÓÀãÀÒÏ ÓÊÏËÀ_190.00</t>
  </si>
  <si>
    <t>3889 ÓÓÉÐ Ø. ÈÁÉËÉÓÉÓ #18 ÓÀãÀÒÏ ÓÊÏËÀ_380.00</t>
  </si>
  <si>
    <t>3971 ÓÓÉÐ ÛÖÀáÄÅÉÓ ÌÖÍÉÝ. ÓÏ×. ÃÀÒÜÉÞÄÄÁÉÓ ÓÀãÀÒÏ ÓÊÏËÀ_190.00</t>
  </si>
  <si>
    <t>3960 ÓÓÉÐ ÛÖÀáÄÅÉÓ ÌÖÍÉÝ. ÓÏ×. ÑÀÍÉÅÒÉÓ ÓÀãÀÒÏ ÓÊÏËÀ_190.00</t>
  </si>
  <si>
    <t>4065_ÓÓÉÐ áÖËÏÓ ÌÖÍÉÝ. ÓÏ×. ÌÀÍÉÀÊÄÈÉÓ ÓÀãÀÒÏ ÓÊÏËÀ_190.00</t>
  </si>
  <si>
    <t>4059_ÓÓÉÐ áÖËÏÓ ÌÖÍÉÝ. ÓÏ×. ÁÏÞÀÖÒÉÓ ÓÀãÀÒÏ ÓÊÏËÀ_190.00</t>
  </si>
  <si>
    <t>4029 ÓÓÉÐ áÖËÏÓ ÌÖÍÉÝ. ÓÏ×. ÃÉÀÊÏÍÉÞÄÄÁÉÓ ÓÀãÀÒÏ ÓÊÏËÀ</t>
  </si>
  <si>
    <t>4050 ÓÓÉÐ ÃÉÌÉÔÒÉ áÏÆÒÄÅÀÍÉÞÉÓ ÓÀáÄËÏÁÉÓ áÖËÏÓ ÌÖÍÉÝ. ÓÏ×. ÊÅÀÔÉÉÓ ÓÀãÀÒÏ ÓÊÏËÀ_190.00</t>
  </si>
  <si>
    <t>4021_ÓÓÉÐ áÖËÏÓ ÌÖÍÉÝ. ÓÏ×. ÐÀÍÔÍÀÒÉÓ ÓÀãÀÒÏ ÓÊÏËÀ_190.00</t>
  </si>
  <si>
    <t>4064_ÓÓÉÐ áÖËÏÓ ÌÖÍÉÝ. ÓÏ×. ÈáÉËÅÀÍÉÓ ÓÀãÀÒÏ ÓÊÏËÀ_190.00</t>
  </si>
  <si>
    <t>4066 ÓÓÉÐ áÖËÏÓ ÌÖÍÉÝ. ÓÏ×. ÂÄËÀÖÒÉÓ ÓÀãÀÒÏ ÓÊÏËÀ_190.00</t>
  </si>
  <si>
    <t>4027_ÓÓÉÐ áÖËÏÓ ÌÖÍÉÝ. ÓÏ×. ÂÏÒÂÀÞÄÄÁÉÓ ÓÀãÀÒÏ ÓÊÏËÀ_190.00</t>
  </si>
  <si>
    <t>2600 ÓÓÉÐ ÌÀÒÍÄÖËÉÓ ÌÖÍÉÝÉÐÀËÉÔÄÔÉÓ ÓÏ×ÄË  ãÀÍÃÀÒÉÓ ÓÀãÀÒÏ ÓÊÏËÀ _190</t>
  </si>
  <si>
    <t>2907 ÓÓÉÐ ÊÀÓÐÉÓ ÌÖÍÉÝ. ÓÏ×. ÆÄÌÏ áÀÍÃÀÊÉÓ ÓÀãÀÒÏ ÓÊÏËÀ</t>
  </si>
  <si>
    <t>4157 ÓÓÉÐ ÌÝáÄÈÉÓ ÌÖÍÉÝ. ÓÏ×. ÞÅÄËÉ ØÀÍÃÉÓ ÓÀãÀÒÏ ÓÊÏËÀ</t>
  </si>
  <si>
    <t>4748 ÓÓÉÐ ÓÏ×. ÐÉÐÉËÄÈÉÓ ÓÀãÀÒÏ ÓÊÏËÀ</t>
  </si>
  <si>
    <t>ÃÒÏÄÁÉÈÉ ÁÀÒÀÈÉ</t>
  </si>
  <si>
    <t>3865 ÓÓÉÐ ØÄÃÉÓ ÌÖÍÉÝÉÐÀËÉÔÄÔÉÓ ÓÏ×ÄË ÅÀÉÏÓ ÓÀãÀÒÏ ÓÊÏËÀ</t>
  </si>
  <si>
    <t>3851 ÓÓÉÐ ØÄÃÉÓ ÌÖÍÉÝ.  ÓÏ×.  ãÀËÀÁÀÛÅÉËÄÁÉÓ   ÓÀãÀÒÏ ÓÊÏËÀ</t>
  </si>
  <si>
    <t>3875 ÓÓÉÐ ØÄÃÉÓ ÌÖÍÉÝ. ÓÏ×. ÀÂÀÒÉÓ ÓÀãÀÒÏ ÓÊÏËÀ_190.00</t>
  </si>
  <si>
    <t>3859 ÓÓÉÐ ØÄÃÉÓ ÌÖÍÉÝ. ÓÏ×. ÌÀáÖÍÝÄÈÉÓ ÓÀãÀÒÏ ÓÊÏËÀ_190.00</t>
  </si>
  <si>
    <t>2726 ÓÓÉÐ ßÀËÊÉÓ ÌÖÍÉÝÉÐÀËÉÔÄÔÉÓ ÓÏ×ÄË  ÈÒÉÀËÄÈÉÓ  ÓÀãÀÒÏ ÓÊÏËÀ</t>
  </si>
  <si>
    <t>4055 ÓÓÉÐ áÖËÏÓ ÌÖÍÉÝÉÐÀËÉÔÄÔÉÓ ÓÏ×ÄË  ÔÖÍÀÞÄÄÁÉÓ ÓÊÏËÀ</t>
  </si>
  <si>
    <t>2720 ÓÓÉÐ ßÀËÊÉÓ ÌÖÍÉÝÉÐÀËÉÔÄÔÉÓ ÓÏ×.ßÉÍßÚÀÒÏÓ ÓÀãÀÒÏ ÓÊÏËÀ</t>
  </si>
  <si>
    <t>4492 ÓÓÉÐ ÌÄÓÔÉÉÓ ÌÖÍÉÝÉÐÀËÉÔÄÔÉÓ ÓÏ×ÄË ËÄÍãÄÒÉÓ #1 ÓÀãÀÒÏ ÓÊÏËÀ</t>
  </si>
  <si>
    <t>4504 ÓÓÉÐ ÓÏ×ÄË  ÌÖËÀáÉÓ ÓÀãÀÒÏ  ÓÊÏËÀ</t>
  </si>
  <si>
    <t>4509 ÓÓÉÐ ÃÀÁÀ ÌÄÓÔÉÉÓ ¹1 ÓÀãÀÒÏ ÓÊÏËÀ</t>
  </si>
  <si>
    <t>4891 ÓÓÉÐ áÀÒÀÂÀÖËÉÓ ÌÖÍÉÝÉÐÀËÉÔÄÔÉÓ ÓÏ×ÄË ÓÀÒÂÅÄÛÉÓ ÓÀãÀÒÏ ÓÊÏËÀ</t>
  </si>
  <si>
    <t>4501 ÓÓÉÐ ÌÄÓÔÉÉÓ ÌÖÍÉÝÉÐÀËÉÔÄÔÉÓ ÓÏ×ÄË ÁÄÜÏÓ ÓÀãÀÒÏ ÓÊÏËÀ</t>
  </si>
  <si>
    <t>4502 ÓÓÉÐ ÌÄÓÔÉÉÓ ÌÖÍÉÝÉÐÀËÉÔÄÔÉÓ ÓÏ×. ÝáÖÌÀÒÉÓ ÓÀãÀÒÏ ÓÊÏËÀ_190.00</t>
  </si>
  <si>
    <t>4761 ÓÓÉÐ ÆÄÓÔÀ×ÏÍÉÓ ÌÖÍÉÝÉÐÀËÉÔÄÔÉÓ ÓÏ×ÄË ØÅÄÃÀ ÓÀØÀÒÉÓ ÓÀãÀÒÏ ÓÊÏËÀ _190</t>
  </si>
  <si>
    <t>4758 ÓÓÉÐ ÆÄÓÔÀ×ÏÍÉÓ ÌÖÍ ÉÝÉÐÀËÉÔÄÔÉÓ ÓÏ×ÄË ÛÒÏÛÉÓ ÓÀãÀÒÏ ÓÊÏËÀ _190</t>
  </si>
  <si>
    <t>4759 ÓÓÉÐ ÆÄÓÔÀ×ÏÍÉÓ ÌÖÍÉÝÉÐÀËÉÔÄÔÉÓ ÓÏ×ÄË ÔÀÁÀÊÉÍÉÓ ÓÀãÀÒÏ ÓÊÏËÀ _190</t>
  </si>
  <si>
    <t>4787  ÓÓÉÐ ÆÄÓÔÀ×ÏÍÉÓ ÌÖÍÉÝÉÐÀËÉÔÄÔÉÓ ÓÏ×ÄË ØÅÄÃÀ ÓÀÆÀÍÏÓ ¹3 ÓÀãÀÒÏ ÓÊÏËÀ _190</t>
  </si>
  <si>
    <t>4778 ÓÓÉÐ ØÀËÀØ ÆÄÓÔÀ×ÏÍÉÓ ¹3 ÓÀãÀÒÏ ÓÊÏËÀ _190</t>
  </si>
  <si>
    <t>4762 ÓÓÉÐ ÆÄÓÔÀ×ÏÍÉÓ ÌÖÍÉÝÉÐÀËÉÔÄÔÉÓ ÓÏ×ÄË ÀÒÂÅÄÈÉÓ ÓÀãÀÒÏ ÓÊÏËÀ _190</t>
  </si>
  <si>
    <t>4784 ÓÓÉÐ ÆÄÓÔÀ×ÏÍÉÓ ÌÖÍÉÝÉÐÀËÉÔÄÔÉÓ ÓÏ×ÄË ÊÅÀËÉÈÉÓ ÓÀãÀÒÏ ÓÊÏËÀ _190</t>
  </si>
  <si>
    <t>2924 ÂÏÒÉÓ ÌÖÍÉÝÉÐÀËÉÔÄÔÉÓ ÓÏ×ÄË ØÅÄÌÏ áÅÉÈÉÓ ÓÀãÀÒÏ ÓÊÏËÀ</t>
  </si>
  <si>
    <t>2939 ÓÓÉÐ ÂÏÒÉÓ ÌÖÍÉÝÉÐÀËÉÔÄÔÉÓ ÓÏ×ÄË ÊÀÒÀËÄÈÉÓ ¹2 ÓÀãÀÒÏ ÓÊÏËÀ</t>
  </si>
  <si>
    <t>2935 ÓÓÉÐ ÂÏÒÉÓ ÌÖÍÉÝÉÐÀËÉÔÄÔÉÓ ÓÏ×ÄË ÒÄáÉÓ ÓÀãÀÒÏ ÓÊÏËÀ</t>
  </si>
  <si>
    <t>4621 ÓÓÉÐ àÉÀÈÖÒÉÓ ÌÖÍÉÝÉÐÀËÉÔÄÔÉÓ ÓÏ×ÄË ÄßÄÒÉÓ ÓÀãÀÒÏ ÓÊÏËÀ _190</t>
  </si>
  <si>
    <t>4600 ÓÓÉÐ ÝÀÂÄÒÉÓ ÌÖÍÉÝÉÐÀËÉÔÄÔÉÓ ÓÏ×ÄË ÌÀáÀÛÉÓ ÓÀãÀÒÏ ÓÊÏËÀ _190</t>
  </si>
  <si>
    <t>2996 ÓÓÉÐ ÜáÏÒÏßÚÖÓ ÌÖÍÉÝÉÐÀËÉÔÄÔÉÓ áÀÁÖÌÄÓ ÈÄÌÉÓ ¹3 ÓÀãÀÒÏ ÓÊÏËÀ _190</t>
  </si>
  <si>
    <t>2502 ÓÓÉÐ ØÀÒÄËÉÓ ÌÖÍÉÝÉÐÀËÉÔÄÔÉÓ ÓÏ×ÄË ÂÅÄÒÞÉÍÄÈÉÓ ÓÀãÀÒÏ ÓÊÏËÀ _190</t>
  </si>
  <si>
    <t>4223 ÓÓÉÐ ÆÖÒÀÁ ÔÖÒÀÛÅÉËÉÓ ÓÀáÄËÏÁÉÓ ÚÅÀÒËÉÓ ÌÖÍÉÝÉÐÀËÉÔÄÔÉÓ ÓÏ×ÄË ÀËÌÀÔÉÓ ÓÀãÀÒÏ ÓÊÏËÀ _190</t>
  </si>
  <si>
    <t>4438 ÓÓÉÐ ÆÖÂÃÉÃÉÓ ÌÖÍÉÝÉÐÀËÉÄÔÄÔÉÓ ÓÏ×ÄË ÀáÀËÊÀáÀÈÉÓ ÓÀãÀÒÏ ÓÊÏËÀ _190</t>
  </si>
  <si>
    <t>4813 ÓÓÉÐ ÅÀÍÉÓ ÌÖÍÉÝÉÐÀËÉÔÄÔÉÓ ÓÏ×ÄË ÛÖÀÌÈÀÓ ÓÀãÀÒÏ ÓÊÏËÀ _190</t>
  </si>
  <si>
    <t>2978 ÓÓÉÐ ÂÏÒÉÓ ÌÖÍÉÝÉÐÀËÉÔÄÔÉÓ ÓÏ×ÄË ÀÒÁÏÓ ÓÀãÀÒÏ ÓÊÏËÀ _190</t>
  </si>
  <si>
    <t>4562 ÓÓÉÐ ÃÖÛÄÈÉÓ ÌÖÍÉÝÉÐÀËÉÔÄÔÉÓ ÓÏ×ÄË ÏÞÉÓÉÓ ÓÀãÀÒÏ ÓÊÏËÀ</t>
  </si>
  <si>
    <t>4499 ÓÓÉÐ ÌÄÓÔÉÉÓ ÌÖÍÉÝÉÐÀËÉÔÄÔÉÓ ÓÏ×ÄË àÖÁÄÒÉÓ ÓÀãÀÒÏ ÓÊÏËÀ</t>
  </si>
  <si>
    <t>4346 ÓÓÉÐ ÓÀÌÔÒÄÃÉÉÓ ÌÖÍÉÝÉÐÀËÉÔÄÔÉÓ ÓÏ×ÄË àÏÂÍÀÒÉÓ ÓÀãÀÒÏ ÓÊÏËÀ</t>
  </si>
  <si>
    <t>4737 ÓÓÉÐ ÈÄËÀÅÉÓ ÌÖÍÉÝÉÐÀËÉÔÄÔÉÓ ÓÓÉÐ ÊÏÍÃÏËÉÓ ÓÀãÀÒÏ ÓÊÏËÀ</t>
  </si>
  <si>
    <t>2495 ÓÓÉÐ À×áÀÆÄÈÉÓ  22 TAdASP TKPLA</t>
  </si>
  <si>
    <t>4510 ÓÓÉÐ ÌÄÓÔÉÉÓ ÌÖÍÉÝÉÐÀËÉÔÄÔÉÓ ÓÏ×ÄË ËÄÍãÄÒÉÓ ÓÀãÀÒÏ ÓÊÏËÀ</t>
  </si>
  <si>
    <t>4369 ÓÓÉÐ  ØÀËÀØ ÓÀÌÔÒÄÃÉÉÓ ¹9 ÓÀãÀÒÏ ÓÊÏËÀ</t>
  </si>
  <si>
    <t>4511 ÓÓÉÐ ÌÄÓÔÉÉÓ ¹3 ÓÀãÀÒÏ ÓÊÏËÀ</t>
  </si>
  <si>
    <t>4723 ÓÓÉÐ ÈÄËÀÅÉÓ ÌÖÍÉÝÉÐÀËÉÔÄÔÉÓ ÓÏ×ÄË ßÉÍÀÍÃËÉÓ ÓÀãÀÒÏ ÓÊÏËÀ _190</t>
  </si>
  <si>
    <t>2624 ÓÓÉÐ ÀÃÉÂÄÍÉÓ ÌÖÍÉÝÉÐÀËÉÔÄÔÉÓ ÓÏ×ÄË ÊÀáÀÒÄÈÉÓ ÓÀãÀÒÏ ÓÊÏËÀ _190</t>
  </si>
  <si>
    <t>3790 ÓÓÉÐ ÜÏáÀÔÀÖÒÉÓ ÌÖÍÉÝÉÐÀËÉÔÄÔÉÓ ÜÀÉÓÖÁÍÉÓ ÓÀãÀÒÏ ÓÊÏËÀ</t>
  </si>
  <si>
    <t>2617 ÓÓÉÐ ÀÃÉÂÄÍÉÓ ÌÖÍÉÝÉÐÀËÉÔÄÔÉ ÓÏ×ÄË ßÀáÍÉÓ ÓÀãÀÒÏ ÓÊÏËÀ</t>
  </si>
  <si>
    <t>4638 ÓÓÉÐ àÉÀÈÖÒÉÓ ÌÖÍÉÝÉÐÀËÉÔÄÔÉÓ ÓÏ×ÄË ÉÈáÅÉÓÉÓ ¹1 ÓÀãÀÒÏ ÓÊÏËÀ</t>
  </si>
  <si>
    <t>3805 ÓÓÉÐ ÜÏáÀÔÀÖÒÉÓ ÌÖÍÉÝÉÐÀËÉÔÄÔÉÓ ÓÏ×ÄË ÃÉÃÉÅÀÍÉÓ ÓÀãÀÒÏ ÓÊÏËÀ _190</t>
  </si>
  <si>
    <t>ÓÀËáÉÍÏÓ ÓÀãÀÒÏ ÓÊÏËÀ</t>
  </si>
  <si>
    <t>4110 ÓÓÉÐ ÓÀÜÄÒÉÓ ÓÏ× ÊÏÒÁÏÖËÉÓ  1 ÓÀãÀÒÏ ÓÊÏËÀ</t>
  </si>
  <si>
    <t>4103 ÓÀÜáÄÒÉÓ ÌÖÍÉÝÉÐÀËÉÔÄÔÉÓ ÓÏ× ÝáÀÌÉÓ ÓÀãÀÒÏ ÓÊÏËÀ</t>
  </si>
  <si>
    <t>2547 ÓÓÉÐ ÌÀÒÍÄÖËÉÓ ÌÖÍÉÝÉÐÀËÉÔÄÔÉÓ ÓÏ×ÄË ÀËÀÅÀÒÉÓ ÓÀãÀÒÏ ÓÊÏËÀ _190</t>
  </si>
  <si>
    <t>3070  ÓÓÉÐ ÀáÀËØÀËÀØÉÓ ÌÖÍÉÝÉÐÀËÉÔÄÔÉÓ ÓÏ×ÄË áÀÍÃÏÓ ÓÀãÀÒÏ ÓÊÏËÀ _190</t>
  </si>
  <si>
    <t>3079 ÓÓÉÐ ÀáÀËØÀËÀØÉÓ ÌÖÍÉÝÉÐÀËÉÔÄÔÉÓ ÓÏ×ÄË ÐÀÔÀÒÀ ÓÀÌÓÀÒÉÓ ÓÀãÀÒÏ ÓÊÏËÀ _190</t>
  </si>
  <si>
    <t>3116 ÓÓÉÐ ØÀËÀØ ÀáÀËØÀËÀØÉÓ N1 ÓÀãÀÒÏ ÓÊÏËÀ</t>
  </si>
  <si>
    <t>3784 ÓÓÉÐ ÜÏáÀÔÀÖÒÉÓ ÌÖÍÉÝÉÐÀËÉÔÄÔÉÓ ÓÏ×ÄË ÜáÀÊÏÖÒÉÓ ÓÀãÀÒÏ ÓÊÏËÀ _190</t>
  </si>
  <si>
    <t>მ/ჩ აქტი</t>
  </si>
  <si>
    <t>2014-2015</t>
  </si>
  <si>
    <t>მომსახურების</t>
  </si>
  <si>
    <t>ეკ შემოსავლები</t>
  </si>
  <si>
    <t>მივლინება ქვ შიგმოთ</t>
  </si>
  <si>
    <t>პირ ანგარ</t>
  </si>
  <si>
    <t>ქვ შიგნ მივლ</t>
  </si>
  <si>
    <t>იზა ოქროპირიძე</t>
  </si>
  <si>
    <t>სსიპ შოთა რუსთაველ ერ სამეცნ ფორნდი</t>
  </si>
  <si>
    <t>სსიპ ინფრასტრ განვ სააგ</t>
  </si>
  <si>
    <t>სსიპ განათ ხარისხ განვ ერ ცენტრი</t>
  </si>
  <si>
    <t>სსიპ მასწ პროფეს განვ ერ ცენტრი</t>
  </si>
  <si>
    <t>სსიპ მანდატ სამსახური</t>
  </si>
  <si>
    <t>გამოცდების ეროვნ ცენტრი</t>
  </si>
  <si>
    <t>შპს დელტა კომი</t>
  </si>
  <si>
    <t>სახ ბიუჯეტი</t>
  </si>
  <si>
    <t xml:space="preserve">კავშირგაბმ </t>
  </si>
  <si>
    <t>წინასწარი</t>
  </si>
  <si>
    <t>სულ დებიტორები</t>
  </si>
  <si>
    <t>სხვა ხარჯი</t>
  </si>
  <si>
    <t>დეკლარაც</t>
  </si>
  <si>
    <t>შპს ვენდინგ ჯორჯია</t>
  </si>
  <si>
    <t>წინასწ საიჯ ქირა</t>
  </si>
  <si>
    <t>სწავლის ქირა</t>
  </si>
  <si>
    <t>დასაბრუნები</t>
  </si>
  <si>
    <t>სსიპ დაცვის პოლიციის დეპარტამენტი</t>
  </si>
  <si>
    <t>ხელშეკრულება</t>
  </si>
  <si>
    <t>სსიპ საინფორმაც პორტალი რუბრიკა</t>
  </si>
  <si>
    <t>რეკლამია</t>
  </si>
  <si>
    <t>დასუფტავების მოსაკრებელი</t>
  </si>
  <si>
    <t>ქვითარი</t>
  </si>
  <si>
    <t>შპს ხარიზმა</t>
  </si>
  <si>
    <t>სს თეკლასი</t>
  </si>
  <si>
    <t>ელ ენერგიის</t>
  </si>
  <si>
    <t>დასუფთავების</t>
  </si>
  <si>
    <t>ი/მ ნინო არჩვაძე</t>
  </si>
  <si>
    <t>ა/მ რეცხვ ტალონ</t>
  </si>
  <si>
    <t xml:space="preserve"> მომსახურების</t>
  </si>
  <si>
    <t>ოფისის ხარჯი</t>
  </si>
  <si>
    <t>სულ კრედიტორული დავალიანება</t>
  </si>
  <si>
    <t>ჯამი</t>
  </si>
  <si>
    <t>სსიპ განათლების მართვის საინფორმაციო სისტემა</t>
  </si>
  <si>
    <t>2015... წლის 01 30 ივნისისათვის</t>
  </si>
  <si>
    <r>
      <t>განსაკარგავად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გადასაცემი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მოძრავი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ქონება</t>
    </r>
  </si>
  <si>
    <r>
      <t>მოთხოვნები არაფინანსური</t>
    </r>
    <r>
      <rPr>
        <sz val="10"/>
        <rFont val="Times New Roman"/>
        <family val="1"/>
      </rPr>
      <t xml:space="preserve"> აქტივების  </t>
    </r>
    <r>
      <rPr>
        <sz val="10"/>
        <rFont val="Sylfaen"/>
        <family val="1"/>
      </rPr>
      <t>მიღებაზე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წინსაწარი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გადახდებით</t>
    </r>
  </si>
  <si>
    <t>2015 01.07-- წ ლისათვის რიცხული დებიტორული დავალიანებები</t>
  </si>
  <si>
    <t>2015 01.07 -- წლისათვის რიცხული დებიტორული დავალიანებები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</si>
</sst>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00"/>
    <numFmt numFmtId="165" formatCode="_-* #,##0.00_р_._-;\-* #,##0.00_р_._-;_-* &quot;-&quot;??_р_._-;_-@_-"/>
    <numFmt numFmtId="166" formatCode="_-* #,##0_р_._-;\-* #,##0_р_._-;_-* &quot;-&quot;??_р_._-;_-@_-"/>
    <numFmt numFmtId="167" formatCode="_-* #,##0.00\ _L_a_r_i_-;\-* #,##0.00\ _L_a_r_i_-;_-* &quot;-&quot;??\ _L_a_r_i_-;_-@_-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11"/>
      <name val="Sylfaen"/>
      <family val="1"/>
    </font>
    <font>
      <sz val="10"/>
      <name val="Arial"/>
      <family val="2"/>
      <charset val="204"/>
    </font>
    <font>
      <b/>
      <sz val="10"/>
      <name val="Sylfaen"/>
      <family val="1"/>
    </font>
    <font>
      <b/>
      <sz val="12"/>
      <name val="Sylfaen"/>
      <family val="1"/>
    </font>
    <font>
      <vertAlign val="subscript"/>
      <sz val="11"/>
      <name val="Sylfaen"/>
      <family val="1"/>
    </font>
    <font>
      <b/>
      <sz val="11"/>
      <name val="Sylfaen"/>
      <family val="1"/>
    </font>
    <font>
      <sz val="12"/>
      <name val="Sylfaen"/>
      <family val="1"/>
    </font>
    <font>
      <sz val="8"/>
      <name val="Sylfaen"/>
      <family val="1"/>
    </font>
    <font>
      <sz val="14"/>
      <name val="Sylfaen"/>
      <family val="1"/>
    </font>
    <font>
      <sz val="7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LitNusx"/>
      <family val="2"/>
    </font>
    <font>
      <i/>
      <sz val="10"/>
      <name val="Sylfaen"/>
      <family val="1"/>
    </font>
    <font>
      <sz val="10"/>
      <name val="AcadNusx"/>
    </font>
    <font>
      <sz val="11"/>
      <name val="LitNusx"/>
      <family val="2"/>
    </font>
    <font>
      <sz val="10"/>
      <name val="Arial"/>
      <family val="2"/>
    </font>
    <font>
      <sz val="14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6"/>
      <color theme="0" tint="-0.499984740745262"/>
      <name val="Sylfaen"/>
      <family val="1"/>
    </font>
    <font>
      <i/>
      <sz val="10"/>
      <color theme="1"/>
      <name val="Sylfaen"/>
      <family val="1"/>
    </font>
    <font>
      <b/>
      <sz val="14"/>
      <name val="Sylfaen"/>
      <family val="1"/>
    </font>
    <font>
      <sz val="12"/>
      <color theme="1"/>
      <name val="Sylfae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9"/>
      <name val="Sylfae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Sylfaen"/>
      <family val="1"/>
    </font>
    <font>
      <b/>
      <sz val="9"/>
      <color indexed="8"/>
      <name val="Sylfaen"/>
      <family val="1"/>
    </font>
    <font>
      <b/>
      <sz val="11"/>
      <color theme="1"/>
      <name val="Sylfaen"/>
      <family val="1"/>
    </font>
    <font>
      <b/>
      <sz val="10"/>
      <name val="Arial"/>
      <family val="2"/>
      <charset val="204"/>
    </font>
    <font>
      <b/>
      <sz val="9"/>
      <name val="LitNusx"/>
      <family val="2"/>
    </font>
    <font>
      <i/>
      <sz val="9"/>
      <name val="LitNusx"/>
      <family val="2"/>
    </font>
    <font>
      <sz val="9"/>
      <name val="LitNusx"/>
      <family val="2"/>
    </font>
    <font>
      <b/>
      <sz val="8"/>
      <name val="Arial"/>
      <family val="2"/>
    </font>
    <font>
      <b/>
      <sz val="10"/>
      <name val="LitNusx"/>
      <family val="2"/>
    </font>
    <font>
      <i/>
      <sz val="10"/>
      <name val="LitNusx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1"/>
      <color theme="1" tint="0.499984740745262"/>
      <name val="Sylfaen"/>
      <family val="1"/>
    </font>
    <font>
      <sz val="12"/>
      <color theme="1" tint="0.499984740745262"/>
      <name val="Sylfaen"/>
      <family val="1"/>
    </font>
    <font>
      <b/>
      <sz val="10"/>
      <name val="Arial"/>
      <family val="2"/>
    </font>
    <font>
      <b/>
      <sz val="12"/>
      <color theme="1"/>
      <name val="Sylfaen"/>
      <family val="1"/>
    </font>
    <font>
      <b/>
      <u/>
      <sz val="11"/>
      <color theme="1"/>
      <name val="Sylfaen"/>
      <family val="1"/>
    </font>
    <font>
      <b/>
      <u/>
      <vertAlign val="superscript"/>
      <sz val="11"/>
      <color theme="1"/>
      <name val="Sylfaen"/>
      <family val="1"/>
    </font>
    <font>
      <b/>
      <i/>
      <sz val="12"/>
      <color theme="1"/>
      <name val="Sylfaen"/>
      <family val="1"/>
    </font>
    <font>
      <b/>
      <vertAlign val="superscript"/>
      <sz val="14"/>
      <color theme="1"/>
      <name val="Sylfaen"/>
      <family val="1"/>
    </font>
    <font>
      <b/>
      <vertAlign val="superscript"/>
      <sz val="11"/>
      <color theme="1"/>
      <name val="Sylfaen"/>
      <family val="1"/>
    </font>
    <font>
      <b/>
      <vertAlign val="superscript"/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Sylfaen"/>
      <family val="1"/>
    </font>
    <font>
      <sz val="10"/>
      <color rgb="FFFF0000"/>
      <name val="Arial"/>
      <family val="2"/>
      <charset val="204"/>
    </font>
    <font>
      <sz val="12"/>
      <color rgb="FFFF0000"/>
      <name val="Sylfaen"/>
      <family val="1"/>
    </font>
    <font>
      <sz val="9"/>
      <color rgb="FFFF0000"/>
      <name val="Sylfaen"/>
      <family val="1"/>
    </font>
    <font>
      <b/>
      <u/>
      <sz val="12"/>
      <name val="Sylfaen"/>
      <family val="1"/>
    </font>
    <font>
      <b/>
      <u/>
      <sz val="10"/>
      <name val="Sylfaen"/>
      <family val="1"/>
    </font>
    <font>
      <b/>
      <u/>
      <sz val="11"/>
      <name val="Sylfaen"/>
      <family val="1"/>
    </font>
    <font>
      <vertAlign val="subscript"/>
      <sz val="18"/>
      <name val="Sylfaen"/>
      <family val="1"/>
    </font>
    <font>
      <b/>
      <sz val="9"/>
      <color rgb="FFFF0000"/>
      <name val="Sylfaen"/>
      <family val="1"/>
    </font>
    <font>
      <sz val="16"/>
      <color theme="1"/>
      <name val="Sylfaen"/>
      <family val="1"/>
    </font>
    <font>
      <b/>
      <sz val="8"/>
      <name val="Sylfaen"/>
      <family val="1"/>
    </font>
    <font>
      <sz val="10"/>
      <name val="ORIS"/>
      <family val="2"/>
    </font>
    <font>
      <sz val="11"/>
      <name val="ORIS"/>
      <family val="2"/>
    </font>
    <font>
      <sz val="9"/>
      <name val="Times New Roman"/>
      <family val="1"/>
    </font>
    <font>
      <sz val="16"/>
      <name val="Sylfaen"/>
      <family val="1"/>
    </font>
    <font>
      <b/>
      <sz val="16"/>
      <name val="Sylfaen"/>
      <family val="1"/>
    </font>
    <font>
      <b/>
      <sz val="16"/>
      <color rgb="FFFF0000"/>
      <name val="Sylfaen"/>
      <family val="1"/>
    </font>
    <font>
      <sz val="16"/>
      <color rgb="FFFF0000"/>
      <name val="Sylfaen"/>
      <family val="1"/>
    </font>
    <font>
      <sz val="16"/>
      <color indexed="22"/>
      <name val="Sylfaen"/>
      <family val="1"/>
    </font>
    <font>
      <sz val="10"/>
      <name val="_KolhetyN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7DBFF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15" fillId="0" borderId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889">
    <xf numFmtId="0" fontId="0" fillId="0" borderId="0" xfId="0"/>
    <xf numFmtId="0" fontId="2" fillId="0" borderId="0" xfId="2" applyFont="1"/>
    <xf numFmtId="0" fontId="2" fillId="0" borderId="0" xfId="2" applyFont="1" applyFill="1" applyBorder="1"/>
    <xf numFmtId="0" fontId="2" fillId="0" borderId="0" xfId="2" applyFont="1" applyAlignment="1">
      <alignment horizontal="center" vertical="center"/>
    </xf>
    <xf numFmtId="0" fontId="2" fillId="0" borderId="0" xfId="2" applyFont="1" applyBorder="1"/>
    <xf numFmtId="0" fontId="2" fillId="0" borderId="0" xfId="2" applyFont="1" applyAlignment="1">
      <alignment horizontal="center"/>
    </xf>
    <xf numFmtId="0" fontId="3" fillId="0" borderId="0" xfId="2" applyFont="1"/>
    <xf numFmtId="0" fontId="2" fillId="0" borderId="0" xfId="6" applyFont="1" applyAlignment="1"/>
    <xf numFmtId="0" fontId="2" fillId="0" borderId="0" xfId="6" applyFont="1"/>
    <xf numFmtId="0" fontId="13" fillId="0" borderId="0" xfId="8" applyFont="1"/>
    <xf numFmtId="0" fontId="4" fillId="2" borderId="0" xfId="3" applyFill="1"/>
    <xf numFmtId="0" fontId="2" fillId="2" borderId="0" xfId="3" applyFont="1" applyFill="1" applyBorder="1" applyAlignment="1">
      <alignment horizontal="left" vertical="center" wrapText="1"/>
    </xf>
    <xf numFmtId="49" fontId="11" fillId="2" borderId="0" xfId="3" applyNumberFormat="1" applyFont="1" applyFill="1" applyAlignment="1">
      <alignment horizontal="center" vertical="center"/>
    </xf>
    <xf numFmtId="0" fontId="2" fillId="2" borderId="0" xfId="3" applyFont="1" applyFill="1"/>
    <xf numFmtId="0" fontId="2" fillId="0" borderId="0" xfId="3" applyFont="1"/>
    <xf numFmtId="0" fontId="17" fillId="0" borderId="0" xfId="3" applyFont="1"/>
    <xf numFmtId="0" fontId="2" fillId="0" borderId="0" xfId="5" applyFont="1"/>
    <xf numFmtId="0" fontId="3" fillId="0" borderId="0" xfId="5" applyFont="1" applyAlignment="1">
      <alignment horizontal="center"/>
    </xf>
    <xf numFmtId="0" fontId="19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Alignment="1">
      <alignment horizontal="center" vertical="center" wrapText="1"/>
    </xf>
    <xf numFmtId="0" fontId="3" fillId="0" borderId="0" xfId="5" applyFont="1"/>
    <xf numFmtId="0" fontId="20" fillId="0" borderId="0" xfId="5" applyFont="1" applyAlignment="1"/>
    <xf numFmtId="0" fontId="19" fillId="0" borderId="0" xfId="5" applyFont="1" applyAlignment="1"/>
    <xf numFmtId="0" fontId="5" fillId="0" borderId="0" xfId="10" applyFont="1" applyBorder="1" applyAlignment="1">
      <alignment horizontal="center" vertical="center" wrapText="1"/>
    </xf>
    <xf numFmtId="0" fontId="21" fillId="0" borderId="0" xfId="10" applyAlignment="1">
      <alignment wrapText="1"/>
    </xf>
    <xf numFmtId="0" fontId="2" fillId="0" borderId="0" xfId="10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 vertical="center" wrapText="1"/>
    </xf>
    <xf numFmtId="0" fontId="22" fillId="0" borderId="14" xfId="10" applyFont="1" applyBorder="1" applyAlignment="1">
      <alignment horizontal="center" vertical="center" wrapText="1"/>
    </xf>
    <xf numFmtId="0" fontId="26" fillId="0" borderId="0" xfId="10" applyFont="1" applyBorder="1" applyAlignment="1">
      <alignment horizontal="right" vertical="top" wrapText="1"/>
    </xf>
    <xf numFmtId="0" fontId="23" fillId="0" borderId="14" xfId="10" applyFont="1" applyBorder="1" applyAlignment="1">
      <alignment horizontal="center" vertical="center" wrapText="1"/>
    </xf>
    <xf numFmtId="0" fontId="2" fillId="0" borderId="0" xfId="10" applyFont="1" applyBorder="1" applyAlignment="1">
      <alignment wrapText="1"/>
    </xf>
    <xf numFmtId="0" fontId="2" fillId="0" borderId="0" xfId="10" applyFont="1" applyAlignment="1">
      <alignment wrapText="1"/>
    </xf>
    <xf numFmtId="0" fontId="4" fillId="0" borderId="0" xfId="3" applyFill="1"/>
    <xf numFmtId="0" fontId="13" fillId="0" borderId="0" xfId="5" applyFont="1"/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49" fontId="13" fillId="0" borderId="5" xfId="5" applyNumberFormat="1" applyFont="1" applyBorder="1" applyAlignment="1">
      <alignment horizontal="center" vertical="center"/>
    </xf>
    <xf numFmtId="49" fontId="13" fillId="0" borderId="5" xfId="5" applyNumberFormat="1" applyFont="1" applyBorder="1" applyAlignment="1">
      <alignment horizontal="center" vertical="center" wrapText="1"/>
    </xf>
    <xf numFmtId="49" fontId="13" fillId="0" borderId="10" xfId="5" applyNumberFormat="1" applyFont="1" applyBorder="1" applyAlignment="1">
      <alignment horizontal="center" vertical="center"/>
    </xf>
    <xf numFmtId="0" fontId="13" fillId="0" borderId="0" xfId="5" applyFont="1" applyBorder="1"/>
    <xf numFmtId="0" fontId="3" fillId="0" borderId="0" xfId="5" applyFont="1" applyAlignment="1">
      <alignment horizontal="left" vertical="center"/>
    </xf>
    <xf numFmtId="0" fontId="6" fillId="0" borderId="0" xfId="5" applyFont="1" applyAlignment="1">
      <alignment vertical="center" wrapText="1"/>
    </xf>
    <xf numFmtId="0" fontId="3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Border="1" applyAlignment="1">
      <alignment vertical="center" wrapText="1"/>
    </xf>
    <xf numFmtId="0" fontId="2" fillId="0" borderId="0" xfId="5" applyFont="1" applyBorder="1"/>
    <xf numFmtId="0" fontId="2" fillId="0" borderId="0" xfId="5" applyFont="1" applyBorder="1" applyAlignment="1">
      <alignment horizontal="center"/>
    </xf>
    <xf numFmtId="49" fontId="2" fillId="0" borderId="5" xfId="5" applyNumberFormat="1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49" fontId="2" fillId="0" borderId="5" xfId="5" applyNumberFormat="1" applyFont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 wrapText="1"/>
    </xf>
    <xf numFmtId="0" fontId="2" fillId="0" borderId="0" xfId="3" applyFont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Border="1"/>
    <xf numFmtId="0" fontId="2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Alignment="1">
      <alignment vertical="center"/>
    </xf>
    <xf numFmtId="0" fontId="5" fillId="0" borderId="0" xfId="5" applyFont="1" applyFill="1" applyBorder="1" applyAlignment="1">
      <alignment vertical="center"/>
    </xf>
    <xf numFmtId="0" fontId="13" fillId="0" borderId="0" xfId="5" applyFont="1" applyBorder="1" applyAlignment="1">
      <alignment horizontal="center" vertical="center"/>
    </xf>
    <xf numFmtId="0" fontId="14" fillId="0" borderId="0" xfId="5" applyFont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Alignment="1">
      <alignment horizontal="center"/>
    </xf>
    <xf numFmtId="0" fontId="14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 wrapText="1"/>
    </xf>
    <xf numFmtId="49" fontId="13" fillId="0" borderId="11" xfId="5" applyNumberFormat="1" applyFont="1" applyBorder="1" applyAlignment="1">
      <alignment horizontal="center" vertical="center"/>
    </xf>
    <xf numFmtId="0" fontId="13" fillId="0" borderId="0" xfId="5" applyFont="1" applyBorder="1" applyAlignment="1">
      <alignment horizontal="left" vertical="center"/>
    </xf>
    <xf numFmtId="49" fontId="13" fillId="0" borderId="11" xfId="5" applyNumberFormat="1" applyFont="1" applyBorder="1" applyAlignment="1">
      <alignment horizontal="center" vertical="center" wrapText="1"/>
    </xf>
    <xf numFmtId="49" fontId="13" fillId="0" borderId="0" xfId="5" applyNumberFormat="1" applyFont="1" applyBorder="1" applyAlignment="1">
      <alignment horizontal="left" vertical="center"/>
    </xf>
    <xf numFmtId="49" fontId="11" fillId="0" borderId="0" xfId="2" applyNumberFormat="1" applyFont="1" applyAlignment="1">
      <alignment horizontal="center" vertical="center"/>
    </xf>
    <xf numFmtId="0" fontId="9" fillId="0" borderId="0" xfId="2" applyFont="1"/>
    <xf numFmtId="0" fontId="3" fillId="0" borderId="0" xfId="2" applyFont="1" applyAlignment="1">
      <alignment horizontal="center"/>
    </xf>
    <xf numFmtId="49" fontId="11" fillId="0" borderId="5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49" fontId="13" fillId="0" borderId="7" xfId="5" applyNumberFormat="1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24" fillId="0" borderId="0" xfId="0" applyFont="1"/>
    <xf numFmtId="0" fontId="13" fillId="0" borderId="0" xfId="2" applyFont="1"/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3" fillId="0" borderId="0" xfId="2" applyFont="1" applyAlignment="1">
      <alignment horizontal="left"/>
    </xf>
    <xf numFmtId="0" fontId="3" fillId="0" borderId="0" xfId="2" applyFont="1" applyBorder="1" applyAlignment="1">
      <alignment horizontal="center" vertical="center" wrapText="1"/>
    </xf>
    <xf numFmtId="49" fontId="13" fillId="0" borderId="1" xfId="5" applyNumberFormat="1" applyFont="1" applyBorder="1" applyAlignment="1">
      <alignment vertical="center" wrapText="1"/>
    </xf>
    <xf numFmtId="0" fontId="13" fillId="0" borderId="0" xfId="8" applyFont="1" applyAlignment="1">
      <alignment horizontal="center" vertical="center"/>
    </xf>
    <xf numFmtId="2" fontId="13" fillId="0" borderId="0" xfId="8" applyNumberFormat="1" applyFont="1"/>
    <xf numFmtId="0" fontId="13" fillId="0" borderId="0" xfId="8" applyFont="1" applyFill="1"/>
    <xf numFmtId="0" fontId="29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5" applyFont="1" applyAlignment="1">
      <alignment horizontal="left"/>
    </xf>
    <xf numFmtId="0" fontId="2" fillId="0" borderId="0" xfId="1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0" xfId="5" applyFont="1" applyAlignment="1">
      <alignment horizontal="center" vertical="center" wrapText="1"/>
    </xf>
    <xf numFmtId="0" fontId="13" fillId="0" borderId="0" xfId="8" applyFont="1" applyAlignment="1">
      <alignment horizontal="center"/>
    </xf>
    <xf numFmtId="0" fontId="13" fillId="0" borderId="7" xfId="8" applyFont="1" applyBorder="1" applyAlignment="1">
      <alignment horizontal="center" vertical="center"/>
    </xf>
    <xf numFmtId="49" fontId="2" fillId="2" borderId="2" xfId="3" applyNumberFormat="1" applyFont="1" applyFill="1" applyBorder="1" applyAlignment="1">
      <alignment horizontal="center" vertical="center" wrapText="1"/>
    </xf>
    <xf numFmtId="49" fontId="2" fillId="0" borderId="11" xfId="5" applyNumberFormat="1" applyFont="1" applyBorder="1" applyAlignment="1">
      <alignment horizontal="center" vertical="center"/>
    </xf>
    <xf numFmtId="49" fontId="2" fillId="0" borderId="11" xfId="5" applyNumberFormat="1" applyFont="1" applyBorder="1" applyAlignment="1">
      <alignment horizontal="center" vertical="center" wrapText="1"/>
    </xf>
    <xf numFmtId="49" fontId="2" fillId="0" borderId="7" xfId="5" applyNumberFormat="1" applyFont="1" applyBorder="1" applyAlignment="1">
      <alignment horizontal="center" vertical="center"/>
    </xf>
    <xf numFmtId="49" fontId="2" fillId="0" borderId="6" xfId="5" applyNumberFormat="1" applyFont="1" applyBorder="1" applyAlignment="1">
      <alignment horizontal="center" vertical="center"/>
    </xf>
    <xf numFmtId="49" fontId="2" fillId="0" borderId="6" xfId="5" applyNumberFormat="1" applyFont="1" applyBorder="1" applyAlignment="1">
      <alignment horizontal="center" vertical="center" wrapText="1"/>
    </xf>
    <xf numFmtId="49" fontId="13" fillId="0" borderId="16" xfId="5" applyNumberFormat="1" applyFont="1" applyBorder="1" applyAlignment="1">
      <alignment vertical="center"/>
    </xf>
    <xf numFmtId="49" fontId="13" fillId="0" borderId="16" xfId="5" applyNumberFormat="1" applyFont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 wrapText="1"/>
    </xf>
    <xf numFmtId="0" fontId="21" fillId="0" borderId="0" xfId="10" applyAlignment="1">
      <alignment horizontal="center" wrapText="1"/>
    </xf>
    <xf numFmtId="0" fontId="2" fillId="0" borderId="0" xfId="5" applyFont="1" applyAlignment="1">
      <alignment horizontal="center"/>
    </xf>
    <xf numFmtId="0" fontId="9" fillId="0" borderId="0" xfId="2" applyFont="1" applyAlignment="1">
      <alignment horizontal="center"/>
    </xf>
    <xf numFmtId="0" fontId="4" fillId="2" borderId="0" xfId="3" applyFill="1" applyAlignment="1">
      <alignment horizontal="center"/>
    </xf>
    <xf numFmtId="0" fontId="13" fillId="2" borderId="0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18" fillId="0" borderId="0" xfId="14" applyFont="1" applyAlignment="1">
      <alignment horizontal="center" vertical="center"/>
    </xf>
    <xf numFmtId="0" fontId="0" fillId="2" borderId="0" xfId="0" applyFill="1"/>
    <xf numFmtId="0" fontId="13" fillId="2" borderId="0" xfId="8" applyFont="1" applyFill="1" applyAlignment="1">
      <alignment horizontal="center"/>
    </xf>
    <xf numFmtId="0" fontId="3" fillId="2" borderId="0" xfId="2" applyFont="1" applyFill="1"/>
    <xf numFmtId="0" fontId="13" fillId="2" borderId="0" xfId="5" applyFont="1" applyFill="1" applyAlignment="1">
      <alignment horizontal="center"/>
    </xf>
    <xf numFmtId="0" fontId="13" fillId="2" borderId="0" xfId="5" applyFont="1" applyFill="1"/>
    <xf numFmtId="0" fontId="3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5" fillId="2" borderId="29" xfId="2" applyFont="1" applyFill="1" applyBorder="1" applyAlignment="1">
      <alignment wrapText="1"/>
    </xf>
    <xf numFmtId="0" fontId="5" fillId="2" borderId="28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29" xfId="2" applyFont="1" applyFill="1" applyBorder="1" applyAlignment="1">
      <alignment horizontal="center" wrapText="1"/>
    </xf>
    <xf numFmtId="0" fontId="2" fillId="2" borderId="0" xfId="6" applyFont="1" applyFill="1" applyBorder="1" applyAlignment="1"/>
    <xf numFmtId="0" fontId="2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 vertical="center"/>
    </xf>
    <xf numFmtId="0" fontId="2" fillId="2" borderId="28" xfId="6" applyFont="1" applyFill="1" applyBorder="1"/>
    <xf numFmtId="0" fontId="2" fillId="2" borderId="0" xfId="6" applyFont="1" applyFill="1" applyBorder="1"/>
    <xf numFmtId="0" fontId="2" fillId="2" borderId="0" xfId="6" applyFont="1" applyFill="1" applyBorder="1" applyAlignment="1">
      <alignment horizontal="left"/>
    </xf>
    <xf numFmtId="0" fontId="2" fillId="2" borderId="30" xfId="6" applyFont="1" applyFill="1" applyBorder="1" applyAlignment="1"/>
    <xf numFmtId="0" fontId="2" fillId="2" borderId="31" xfId="6" applyFont="1" applyFill="1" applyBorder="1" applyAlignment="1"/>
    <xf numFmtId="0" fontId="2" fillId="2" borderId="31" xfId="6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 vertical="center" wrapText="1"/>
    </xf>
    <xf numFmtId="0" fontId="2" fillId="2" borderId="29" xfId="6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/>
    </xf>
    <xf numFmtId="0" fontId="10" fillId="5" borderId="45" xfId="2" applyFont="1" applyFill="1" applyBorder="1" applyAlignment="1">
      <alignment horizontal="center" vertical="center" wrapText="1"/>
    </xf>
    <xf numFmtId="0" fontId="6" fillId="5" borderId="18" xfId="2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center" vertical="center" wrapText="1"/>
    </xf>
    <xf numFmtId="0" fontId="12" fillId="5" borderId="47" xfId="2" applyFont="1" applyFill="1" applyBorder="1" applyAlignment="1">
      <alignment horizontal="center" vertical="center" wrapText="1"/>
    </xf>
    <xf numFmtId="0" fontId="12" fillId="5" borderId="46" xfId="2" applyFont="1" applyFill="1" applyBorder="1" applyAlignment="1">
      <alignment horizontal="center" vertical="center" wrapText="1"/>
    </xf>
    <xf numFmtId="0" fontId="2" fillId="5" borderId="41" xfId="2" applyFont="1" applyFill="1" applyBorder="1" applyAlignment="1">
      <alignment horizontal="center" vertical="center" wrapText="1"/>
    </xf>
    <xf numFmtId="0" fontId="2" fillId="5" borderId="48" xfId="2" applyFont="1" applyFill="1" applyBorder="1" applyAlignment="1">
      <alignment horizontal="center" vertical="center" wrapText="1"/>
    </xf>
    <xf numFmtId="0" fontId="2" fillId="5" borderId="43" xfId="2" applyFont="1" applyFill="1" applyBorder="1" applyAlignment="1">
      <alignment horizontal="center" vertical="center" wrapText="1"/>
    </xf>
    <xf numFmtId="0" fontId="2" fillId="5" borderId="44" xfId="2" applyFont="1" applyFill="1" applyBorder="1" applyAlignment="1">
      <alignment horizontal="center" vertical="center" wrapText="1"/>
    </xf>
    <xf numFmtId="0" fontId="2" fillId="5" borderId="42" xfId="2" applyFont="1" applyFill="1" applyBorder="1" applyAlignment="1">
      <alignment horizontal="center" vertical="center" wrapText="1"/>
    </xf>
    <xf numFmtId="0" fontId="2" fillId="5" borderId="29" xfId="2" applyFont="1" applyFill="1" applyBorder="1" applyAlignment="1">
      <alignment vertical="top" wrapText="1"/>
    </xf>
    <xf numFmtId="49" fontId="2" fillId="5" borderId="61" xfId="2" applyNumberFormat="1" applyFont="1" applyFill="1" applyBorder="1" applyAlignment="1">
      <alignment horizontal="center" vertical="center" wrapText="1"/>
    </xf>
    <xf numFmtId="0" fontId="2" fillId="2" borderId="0" xfId="6" applyFont="1" applyFill="1" applyBorder="1" applyAlignment="1">
      <alignment horizontal="left" vertical="center"/>
    </xf>
    <xf numFmtId="0" fontId="13" fillId="2" borderId="25" xfId="5" applyFont="1" applyFill="1" applyBorder="1"/>
    <xf numFmtId="0" fontId="13" fillId="2" borderId="26" xfId="5" applyFont="1" applyFill="1" applyBorder="1"/>
    <xf numFmtId="0" fontId="13" fillId="2" borderId="26" xfId="5" applyFont="1" applyFill="1" applyBorder="1" applyAlignment="1">
      <alignment horizontal="center"/>
    </xf>
    <xf numFmtId="0" fontId="13" fillId="2" borderId="27" xfId="5" applyFont="1" applyFill="1" applyBorder="1"/>
    <xf numFmtId="0" fontId="13" fillId="2" borderId="28" xfId="5" applyFont="1" applyFill="1" applyBorder="1"/>
    <xf numFmtId="0" fontId="13" fillId="2" borderId="0" xfId="5" applyFont="1" applyFill="1" applyBorder="1"/>
    <xf numFmtId="0" fontId="13" fillId="2" borderId="0" xfId="5" applyFont="1" applyFill="1" applyBorder="1" applyAlignment="1">
      <alignment horizontal="center"/>
    </xf>
    <xf numFmtId="0" fontId="13" fillId="2" borderId="28" xfId="5" applyFont="1" applyFill="1" applyBorder="1" applyAlignment="1">
      <alignment vertical="center"/>
    </xf>
    <xf numFmtId="0" fontId="13" fillId="2" borderId="0" xfId="5" applyFont="1" applyFill="1" applyBorder="1" applyAlignment="1">
      <alignment vertical="center"/>
    </xf>
    <xf numFmtId="0" fontId="13" fillId="2" borderId="30" xfId="5" applyFont="1" applyFill="1" applyBorder="1" applyAlignment="1">
      <alignment horizontal="left" vertical="center"/>
    </xf>
    <xf numFmtId="0" fontId="13" fillId="2" borderId="31" xfId="5" applyFont="1" applyFill="1" applyBorder="1" applyAlignment="1">
      <alignment horizontal="left" vertical="center"/>
    </xf>
    <xf numFmtId="0" fontId="13" fillId="2" borderId="31" xfId="5" applyFont="1" applyFill="1" applyBorder="1" applyAlignment="1">
      <alignment horizontal="center" vertical="center"/>
    </xf>
    <xf numFmtId="0" fontId="13" fillId="2" borderId="31" xfId="5" applyFont="1" applyFill="1" applyBorder="1" applyAlignment="1">
      <alignment vertical="center"/>
    </xf>
    <xf numFmtId="0" fontId="13" fillId="0" borderId="14" xfId="5" applyFont="1" applyBorder="1" applyAlignment="1">
      <alignment horizontal="center" vertical="center"/>
    </xf>
    <xf numFmtId="49" fontId="13" fillId="0" borderId="14" xfId="5" applyNumberFormat="1" applyFont="1" applyBorder="1" applyAlignment="1">
      <alignment horizontal="center" vertical="center" wrapText="1"/>
    </xf>
    <xf numFmtId="49" fontId="13" fillId="0" borderId="14" xfId="5" applyNumberFormat="1" applyFont="1" applyBorder="1" applyAlignment="1">
      <alignment horizontal="center" vertical="center"/>
    </xf>
    <xf numFmtId="49" fontId="13" fillId="0" borderId="37" xfId="5" applyNumberFormat="1" applyFont="1" applyBorder="1" applyAlignment="1">
      <alignment vertical="center"/>
    </xf>
    <xf numFmtId="49" fontId="13" fillId="0" borderId="37" xfId="5" applyNumberFormat="1" applyFont="1" applyBorder="1" applyAlignment="1">
      <alignment vertical="center" wrapText="1"/>
    </xf>
    <xf numFmtId="49" fontId="13" fillId="0" borderId="33" xfId="5" applyNumberFormat="1" applyFont="1" applyBorder="1" applyAlignment="1">
      <alignment horizontal="center" vertical="center"/>
    </xf>
    <xf numFmtId="49" fontId="13" fillId="0" borderId="59" xfId="5" applyNumberFormat="1" applyFont="1" applyBorder="1" applyAlignment="1">
      <alignment horizontal="center" vertical="center"/>
    </xf>
    <xf numFmtId="49" fontId="13" fillId="0" borderId="60" xfId="5" applyNumberFormat="1" applyFont="1" applyBorder="1" applyAlignment="1">
      <alignment horizontal="center" vertical="center"/>
    </xf>
    <xf numFmtId="49" fontId="13" fillId="2" borderId="0" xfId="5" applyNumberFormat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8" applyFont="1" applyFill="1" applyBorder="1"/>
    <xf numFmtId="49" fontId="13" fillId="0" borderId="17" xfId="5" applyNumberFormat="1" applyFont="1" applyBorder="1" applyAlignment="1">
      <alignment horizontal="center" vertical="center"/>
    </xf>
    <xf numFmtId="49" fontId="14" fillId="0" borderId="15" xfId="5" applyNumberFormat="1" applyFont="1" applyBorder="1" applyAlignment="1">
      <alignment horizontal="left" vertical="center"/>
    </xf>
    <xf numFmtId="49" fontId="14" fillId="0" borderId="38" xfId="5" applyNumberFormat="1" applyFont="1" applyBorder="1" applyAlignment="1">
      <alignment horizontal="left" vertical="center"/>
    </xf>
    <xf numFmtId="49" fontId="13" fillId="0" borderId="15" xfId="5" applyNumberFormat="1" applyFont="1" applyBorder="1" applyAlignment="1">
      <alignment horizontal="left" vertical="center"/>
    </xf>
    <xf numFmtId="49" fontId="14" fillId="0" borderId="21" xfId="5" applyNumberFormat="1" applyFont="1" applyBorder="1" applyAlignment="1">
      <alignment horizontal="left" vertical="center"/>
    </xf>
    <xf numFmtId="49" fontId="13" fillId="0" borderId="38" xfId="5" applyNumberFormat="1" applyFont="1" applyBorder="1" applyAlignment="1">
      <alignment vertical="center"/>
    </xf>
    <xf numFmtId="49" fontId="13" fillId="0" borderId="51" xfId="5" applyNumberFormat="1" applyFont="1" applyBorder="1" applyAlignment="1">
      <alignment horizontal="center" vertical="center"/>
    </xf>
    <xf numFmtId="0" fontId="13" fillId="0" borderId="15" xfId="5" applyFont="1" applyBorder="1" applyAlignment="1">
      <alignment horizontal="left" vertical="center"/>
    </xf>
    <xf numFmtId="49" fontId="14" fillId="0" borderId="15" xfId="5" applyNumberFormat="1" applyFont="1" applyBorder="1" applyAlignment="1">
      <alignment horizontal="left" vertical="center" wrapText="1"/>
    </xf>
    <xf numFmtId="49" fontId="13" fillId="0" borderId="15" xfId="5" applyNumberFormat="1" applyFont="1" applyBorder="1" applyAlignment="1">
      <alignment horizontal="left" vertical="center" wrapText="1"/>
    </xf>
    <xf numFmtId="49" fontId="14" fillId="0" borderId="38" xfId="5" applyNumberFormat="1" applyFont="1" applyBorder="1" applyAlignment="1">
      <alignment vertical="center"/>
    </xf>
    <xf numFmtId="49" fontId="14" fillId="0" borderId="64" xfId="5" applyNumberFormat="1" applyFont="1" applyBorder="1" applyAlignment="1">
      <alignment horizontal="left" vertical="center"/>
    </xf>
    <xf numFmtId="49" fontId="14" fillId="0" borderId="34" xfId="5" applyNumberFormat="1" applyFont="1" applyBorder="1" applyAlignment="1">
      <alignment horizontal="left" vertical="center"/>
    </xf>
    <xf numFmtId="49" fontId="13" fillId="0" borderId="5" xfId="5" applyNumberFormat="1" applyFont="1" applyBorder="1" applyAlignment="1">
      <alignment vertical="center"/>
    </xf>
    <xf numFmtId="0" fontId="13" fillId="5" borderId="65" xfId="5" applyFont="1" applyFill="1" applyBorder="1" applyAlignment="1">
      <alignment horizontal="center" vertical="center" textRotation="90" wrapText="1"/>
    </xf>
    <xf numFmtId="0" fontId="13" fillId="5" borderId="66" xfId="5" applyFont="1" applyFill="1" applyBorder="1" applyAlignment="1">
      <alignment horizontal="center" vertical="center" textRotation="90" wrapText="1"/>
    </xf>
    <xf numFmtId="0" fontId="13" fillId="5" borderId="66" xfId="5" applyFont="1" applyFill="1" applyBorder="1" applyAlignment="1">
      <alignment horizontal="center" vertical="center" wrapText="1"/>
    </xf>
    <xf numFmtId="0" fontId="13" fillId="5" borderId="67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center"/>
    </xf>
    <xf numFmtId="0" fontId="2" fillId="2" borderId="0" xfId="5" applyFont="1" applyFill="1" applyBorder="1"/>
    <xf numFmtId="0" fontId="2" fillId="2" borderId="25" xfId="5" applyFont="1" applyFill="1" applyBorder="1"/>
    <xf numFmtId="0" fontId="2" fillId="2" borderId="26" xfId="5" applyFont="1" applyFill="1" applyBorder="1"/>
    <xf numFmtId="0" fontId="2" fillId="2" borderId="26" xfId="5" applyFont="1" applyFill="1" applyBorder="1" applyAlignment="1">
      <alignment horizontal="center"/>
    </xf>
    <xf numFmtId="0" fontId="2" fillId="2" borderId="27" xfId="5" applyFont="1" applyFill="1" applyBorder="1"/>
    <xf numFmtId="0" fontId="2" fillId="2" borderId="28" xfId="5" applyFont="1" applyFill="1" applyBorder="1"/>
    <xf numFmtId="0" fontId="3" fillId="2" borderId="30" xfId="5" applyFont="1" applyFill="1" applyBorder="1" applyAlignment="1">
      <alignment horizontal="left" vertical="center"/>
    </xf>
    <xf numFmtId="0" fontId="3" fillId="2" borderId="31" xfId="5" applyFont="1" applyFill="1" applyBorder="1" applyAlignment="1">
      <alignment horizontal="left" vertical="center"/>
    </xf>
    <xf numFmtId="0" fontId="3" fillId="2" borderId="31" xfId="5" applyFont="1" applyFill="1" applyBorder="1" applyAlignment="1">
      <alignment horizontal="center" vertical="center"/>
    </xf>
    <xf numFmtId="0" fontId="3" fillId="2" borderId="31" xfId="5" applyFont="1" applyFill="1" applyBorder="1" applyAlignment="1">
      <alignment vertical="center"/>
    </xf>
    <xf numFmtId="0" fontId="3" fillId="2" borderId="32" xfId="5" applyFont="1" applyFill="1" applyBorder="1" applyAlignment="1">
      <alignment vertical="center"/>
    </xf>
    <xf numFmtId="49" fontId="2" fillId="0" borderId="33" xfId="5" applyNumberFormat="1" applyFont="1" applyBorder="1" applyAlignment="1">
      <alignment horizontal="center" vertical="center"/>
    </xf>
    <xf numFmtId="49" fontId="2" fillId="0" borderId="14" xfId="5" applyNumberFormat="1" applyFont="1" applyBorder="1" applyAlignment="1">
      <alignment horizontal="center" vertical="center" wrapText="1"/>
    </xf>
    <xf numFmtId="49" fontId="2" fillId="0" borderId="14" xfId="5" applyNumberFormat="1" applyFont="1" applyBorder="1" applyAlignment="1">
      <alignment horizontal="center" vertical="center"/>
    </xf>
    <xf numFmtId="49" fontId="2" fillId="0" borderId="41" xfId="5" applyNumberFormat="1" applyFont="1" applyBorder="1" applyAlignment="1">
      <alignment horizontal="center" vertical="center"/>
    </xf>
    <xf numFmtId="49" fontId="2" fillId="0" borderId="69" xfId="5" applyNumberFormat="1" applyFont="1" applyBorder="1" applyAlignment="1">
      <alignment horizontal="center" vertical="center"/>
    </xf>
    <xf numFmtId="49" fontId="28" fillId="0" borderId="34" xfId="8" applyNumberFormat="1" applyFont="1" applyBorder="1" applyAlignment="1">
      <alignment horizontal="left" vertical="center" wrapText="1"/>
    </xf>
    <xf numFmtId="49" fontId="6" fillId="0" borderId="15" xfId="8" applyNumberFormat="1" applyFont="1" applyBorder="1" applyAlignment="1">
      <alignment horizontal="left" vertical="center" wrapText="1"/>
    </xf>
    <xf numFmtId="49" fontId="8" fillId="0" borderId="15" xfId="8" applyNumberFormat="1" applyFont="1" applyBorder="1" applyAlignment="1">
      <alignment horizontal="left" vertical="center" wrapText="1"/>
    </xf>
    <xf numFmtId="49" fontId="3" fillId="0" borderId="15" xfId="8" applyNumberFormat="1" applyFont="1" applyBorder="1" applyAlignment="1">
      <alignment horizontal="left" vertical="center" wrapText="1"/>
    </xf>
    <xf numFmtId="49" fontId="2" fillId="0" borderId="15" xfId="8" applyNumberFormat="1" applyFont="1" applyBorder="1" applyAlignment="1">
      <alignment horizontal="left" vertical="center" wrapText="1"/>
    </xf>
    <xf numFmtId="49" fontId="2" fillId="0" borderId="34" xfId="8" applyNumberFormat="1" applyFont="1" applyBorder="1" applyAlignment="1">
      <alignment horizontal="left" vertical="center" wrapText="1"/>
    </xf>
    <xf numFmtId="49" fontId="8" fillId="0" borderId="29" xfId="8" applyNumberFormat="1" applyFont="1" applyBorder="1" applyAlignment="1">
      <alignment horizontal="left" vertical="center" wrapText="1"/>
    </xf>
    <xf numFmtId="49" fontId="8" fillId="0" borderId="44" xfId="8" applyNumberFormat="1" applyFont="1" applyBorder="1" applyAlignment="1">
      <alignment horizontal="left" vertical="center" wrapText="1"/>
    </xf>
    <xf numFmtId="0" fontId="2" fillId="5" borderId="53" xfId="5" applyFont="1" applyFill="1" applyBorder="1" applyAlignment="1">
      <alignment horizontal="center" vertical="center" textRotation="90" wrapText="1"/>
    </xf>
    <xf numFmtId="0" fontId="2" fillId="5" borderId="60" xfId="5" applyFont="1" applyFill="1" applyBorder="1" applyAlignment="1">
      <alignment horizontal="center" vertical="center" textRotation="90" wrapText="1"/>
    </xf>
    <xf numFmtId="0" fontId="2" fillId="5" borderId="41" xfId="5" applyFont="1" applyFill="1" applyBorder="1" applyAlignment="1">
      <alignment horizontal="center" vertical="center" wrapText="1"/>
    </xf>
    <xf numFmtId="0" fontId="2" fillId="5" borderId="44" xfId="5" applyFont="1" applyFill="1" applyBorder="1" applyAlignment="1">
      <alignment horizontal="center" vertical="center" wrapText="1"/>
    </xf>
    <xf numFmtId="0" fontId="2" fillId="5" borderId="65" xfId="5" applyFont="1" applyFill="1" applyBorder="1" applyAlignment="1">
      <alignment horizontal="center" vertical="center"/>
    </xf>
    <xf numFmtId="0" fontId="2" fillId="5" borderId="66" xfId="5" applyFont="1" applyFill="1" applyBorder="1" applyAlignment="1">
      <alignment horizontal="center" vertical="center"/>
    </xf>
    <xf numFmtId="0" fontId="2" fillId="5" borderId="67" xfId="5" applyFont="1" applyFill="1" applyBorder="1" applyAlignment="1">
      <alignment horizontal="center" vertical="center"/>
    </xf>
    <xf numFmtId="0" fontId="13" fillId="2" borderId="26" xfId="5" applyFont="1" applyFill="1" applyBorder="1" applyAlignment="1">
      <alignment horizontal="center" vertical="center"/>
    </xf>
    <xf numFmtId="0" fontId="13" fillId="2" borderId="29" xfId="5" applyFont="1" applyFill="1" applyBorder="1" applyAlignment="1">
      <alignment vertical="center"/>
    </xf>
    <xf numFmtId="0" fontId="13" fillId="2" borderId="32" xfId="5" applyFont="1" applyFill="1" applyBorder="1" applyAlignment="1">
      <alignment vertical="center"/>
    </xf>
    <xf numFmtId="49" fontId="13" fillId="0" borderId="8" xfId="5" applyNumberFormat="1" applyFont="1" applyBorder="1" applyAlignment="1">
      <alignment horizontal="center" vertical="center"/>
    </xf>
    <xf numFmtId="49" fontId="13" fillId="0" borderId="50" xfId="5" applyNumberFormat="1" applyFont="1" applyBorder="1" applyAlignment="1">
      <alignment horizontal="center" vertical="center" wrapText="1"/>
    </xf>
    <xf numFmtId="49" fontId="13" fillId="0" borderId="35" xfId="5" applyNumberFormat="1" applyFont="1" applyBorder="1" applyAlignment="1">
      <alignment horizontal="center" vertical="center"/>
    </xf>
    <xf numFmtId="49" fontId="13" fillId="0" borderId="35" xfId="5" applyNumberFormat="1" applyFont="1" applyBorder="1" applyAlignment="1">
      <alignment horizontal="center" vertical="center" wrapText="1"/>
    </xf>
    <xf numFmtId="49" fontId="13" fillId="0" borderId="56" xfId="5" applyNumberFormat="1" applyFont="1" applyBorder="1" applyAlignment="1">
      <alignment horizontal="center" vertical="center"/>
    </xf>
    <xf numFmtId="49" fontId="13" fillId="0" borderId="70" xfId="5" applyNumberFormat="1" applyFont="1" applyBorder="1" applyAlignment="1">
      <alignment horizontal="center" vertical="center"/>
    </xf>
    <xf numFmtId="49" fontId="14" fillId="0" borderId="34" xfId="8" applyNumberFormat="1" applyFont="1" applyBorder="1" applyAlignment="1">
      <alignment horizontal="left" vertical="center" wrapText="1"/>
    </xf>
    <xf numFmtId="49" fontId="14" fillId="0" borderId="15" xfId="8" applyNumberFormat="1" applyFont="1" applyBorder="1" applyAlignment="1">
      <alignment horizontal="left" vertical="center" wrapText="1"/>
    </xf>
    <xf numFmtId="49" fontId="13" fillId="0" borderId="15" xfId="8" applyNumberFormat="1" applyFont="1" applyBorder="1" applyAlignment="1">
      <alignment horizontal="left" vertical="center" wrapText="1"/>
    </xf>
    <xf numFmtId="49" fontId="13" fillId="0" borderId="44" xfId="5" applyNumberFormat="1" applyFont="1" applyBorder="1" applyAlignment="1">
      <alignment horizontal="left" vertical="center"/>
    </xf>
    <xf numFmtId="0" fontId="13" fillId="5" borderId="10" xfId="5" applyFont="1" applyFill="1" applyBorder="1" applyAlignment="1">
      <alignment horizontal="center" vertical="center" textRotation="90" wrapText="1"/>
    </xf>
    <xf numFmtId="0" fontId="2" fillId="5" borderId="14" xfId="5" applyFont="1" applyFill="1" applyBorder="1" applyAlignment="1">
      <alignment horizontal="center" vertical="center" wrapText="1"/>
    </xf>
    <xf numFmtId="0" fontId="2" fillId="5" borderId="15" xfId="5" applyFont="1" applyFill="1" applyBorder="1" applyAlignment="1">
      <alignment horizontal="center" vertical="center" wrapText="1"/>
    </xf>
    <xf numFmtId="0" fontId="13" fillId="5" borderId="14" xfId="5" applyFont="1" applyFill="1" applyBorder="1" applyAlignment="1">
      <alignment horizontal="center" vertical="center" wrapText="1"/>
    </xf>
    <xf numFmtId="0" fontId="13" fillId="5" borderId="15" xfId="5" applyFont="1" applyFill="1" applyBorder="1" applyAlignment="1">
      <alignment horizontal="center" vertical="center" wrapText="1"/>
    </xf>
    <xf numFmtId="0" fontId="13" fillId="5" borderId="41" xfId="5" applyFont="1" applyFill="1" applyBorder="1" applyAlignment="1">
      <alignment horizontal="center" vertical="center"/>
    </xf>
    <xf numFmtId="0" fontId="13" fillId="5" borderId="70" xfId="5" applyFont="1" applyFill="1" applyBorder="1" applyAlignment="1">
      <alignment horizontal="center" vertical="center"/>
    </xf>
    <xf numFmtId="0" fontId="13" fillId="5" borderId="44" xfId="5" applyFont="1" applyFill="1" applyBorder="1" applyAlignment="1">
      <alignment horizontal="center" vertical="center"/>
    </xf>
    <xf numFmtId="0" fontId="13" fillId="5" borderId="49" xfId="5" applyFont="1" applyFill="1" applyBorder="1" applyAlignment="1">
      <alignment horizontal="center" vertical="center"/>
    </xf>
    <xf numFmtId="0" fontId="13" fillId="5" borderId="41" xfId="5" applyFont="1" applyFill="1" applyBorder="1" applyAlignment="1">
      <alignment horizontal="center" vertical="center" wrapText="1"/>
    </xf>
    <xf numFmtId="0" fontId="13" fillId="5" borderId="44" xfId="5" applyFont="1" applyFill="1" applyBorder="1" applyAlignment="1">
      <alignment horizontal="center" vertical="center" wrapText="1"/>
    </xf>
    <xf numFmtId="49" fontId="11" fillId="2" borderId="25" xfId="3" applyNumberFormat="1" applyFont="1" applyFill="1" applyBorder="1" applyAlignment="1">
      <alignment horizontal="center" vertical="center" wrapText="1"/>
    </xf>
    <xf numFmtId="49" fontId="11" fillId="2" borderId="26" xfId="3" applyNumberFormat="1" applyFont="1" applyFill="1" applyBorder="1" applyAlignment="1">
      <alignment horizontal="center" vertical="center" wrapText="1"/>
    </xf>
    <xf numFmtId="0" fontId="9" fillId="2" borderId="26" xfId="3" applyFont="1" applyFill="1" applyBorder="1" applyAlignment="1">
      <alignment horizontal="center" wrapText="1"/>
    </xf>
    <xf numFmtId="49" fontId="11" fillId="2" borderId="28" xfId="3" applyNumberFormat="1" applyFont="1" applyFill="1" applyBorder="1" applyAlignment="1">
      <alignment horizontal="center" vertical="center" wrapText="1"/>
    </xf>
    <xf numFmtId="49" fontId="11" fillId="2" borderId="0" xfId="3" applyNumberFormat="1" applyFont="1" applyFill="1" applyBorder="1" applyAlignment="1">
      <alignment horizontal="center" vertical="center" wrapText="1"/>
    </xf>
    <xf numFmtId="49" fontId="11" fillId="2" borderId="30" xfId="3" applyNumberFormat="1" applyFont="1" applyFill="1" applyBorder="1" applyAlignment="1">
      <alignment horizontal="center" vertical="center" wrapText="1"/>
    </xf>
    <xf numFmtId="49" fontId="11" fillId="2" borderId="31" xfId="3" applyNumberFormat="1" applyFont="1" applyFill="1" applyBorder="1" applyAlignment="1">
      <alignment horizontal="center" vertical="center" wrapText="1"/>
    </xf>
    <xf numFmtId="0" fontId="3" fillId="2" borderId="31" xfId="3" applyFont="1" applyFill="1" applyBorder="1" applyAlignment="1">
      <alignment horizontal="center" wrapText="1"/>
    </xf>
    <xf numFmtId="49" fontId="11" fillId="5" borderId="65" xfId="3" applyNumberFormat="1" applyFont="1" applyFill="1" applyBorder="1" applyAlignment="1">
      <alignment horizontal="center" vertical="center" wrapText="1"/>
    </xf>
    <xf numFmtId="49" fontId="11" fillId="5" borderId="66" xfId="3" applyNumberFormat="1" applyFont="1" applyFill="1" applyBorder="1" applyAlignment="1">
      <alignment horizontal="center" vertical="center" wrapText="1"/>
    </xf>
    <xf numFmtId="49" fontId="11" fillId="0" borderId="10" xfId="2" applyNumberFormat="1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2" fillId="2" borderId="0" xfId="2" applyFont="1" applyFill="1" applyBorder="1"/>
    <xf numFmtId="0" fontId="3" fillId="2" borderId="29" xfId="2" applyFont="1" applyFill="1" applyBorder="1"/>
    <xf numFmtId="0" fontId="3" fillId="2" borderId="0" xfId="2" applyFont="1" applyFill="1" applyBorder="1"/>
    <xf numFmtId="0" fontId="11" fillId="2" borderId="25" xfId="2" applyFont="1" applyFill="1" applyBorder="1"/>
    <xf numFmtId="0" fontId="11" fillId="2" borderId="26" xfId="2" applyFont="1" applyFill="1" applyBorder="1"/>
    <xf numFmtId="0" fontId="2" fillId="2" borderId="26" xfId="2" applyFont="1" applyFill="1" applyBorder="1" applyAlignment="1">
      <alignment horizontal="center"/>
    </xf>
    <xf numFmtId="0" fontId="2" fillId="2" borderId="26" xfId="2" applyFont="1" applyFill="1" applyBorder="1"/>
    <xf numFmtId="0" fontId="2" fillId="2" borderId="27" xfId="2" applyFont="1" applyFill="1" applyBorder="1"/>
    <xf numFmtId="49" fontId="11" fillId="2" borderId="28" xfId="2" applyNumberFormat="1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center" vertical="center"/>
    </xf>
    <xf numFmtId="49" fontId="9" fillId="2" borderId="28" xfId="2" applyNumberFormat="1" applyFont="1" applyFill="1" applyBorder="1" applyAlignment="1">
      <alignment horizontal="left" vertical="center"/>
    </xf>
    <xf numFmtId="49" fontId="9" fillId="2" borderId="0" xfId="2" applyNumberFormat="1" applyFont="1" applyFill="1" applyBorder="1" applyAlignment="1">
      <alignment horizontal="left" vertical="center"/>
    </xf>
    <xf numFmtId="0" fontId="3" fillId="2" borderId="29" xfId="2" applyFont="1" applyFill="1" applyBorder="1" applyAlignment="1"/>
    <xf numFmtId="0" fontId="3" fillId="2" borderId="28" xfId="2" applyFont="1" applyFill="1" applyBorder="1"/>
    <xf numFmtId="0" fontId="2" fillId="2" borderId="0" xfId="2" applyFont="1" applyFill="1" applyBorder="1" applyAlignment="1">
      <alignment horizontal="center"/>
    </xf>
    <xf numFmtId="49" fontId="11" fillId="2" borderId="30" xfId="2" applyNumberFormat="1" applyFont="1" applyFill="1" applyBorder="1" applyAlignment="1">
      <alignment horizontal="center" vertical="center"/>
    </xf>
    <xf numFmtId="49" fontId="11" fillId="2" borderId="31" xfId="2" applyNumberFormat="1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/>
    </xf>
    <xf numFmtId="0" fontId="2" fillId="2" borderId="31" xfId="2" applyFont="1" applyFill="1" applyBorder="1"/>
    <xf numFmtId="0" fontId="3" fillId="2" borderId="32" xfId="2" applyFont="1" applyFill="1" applyBorder="1"/>
    <xf numFmtId="49" fontId="11" fillId="0" borderId="33" xfId="2" applyNumberFormat="1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49" fontId="11" fillId="5" borderId="65" xfId="2" applyNumberFormat="1" applyFont="1" applyFill="1" applyBorder="1" applyAlignment="1">
      <alignment horizontal="center" vertical="center"/>
    </xf>
    <xf numFmtId="49" fontId="11" fillId="5" borderId="66" xfId="2" applyNumberFormat="1" applyFont="1" applyFill="1" applyBorder="1" applyAlignment="1">
      <alignment horizontal="center" vertical="center"/>
    </xf>
    <xf numFmtId="0" fontId="8" fillId="5" borderId="67" xfId="2" applyFont="1" applyFill="1" applyBorder="1" applyAlignment="1">
      <alignment horizontal="center" vertical="center"/>
    </xf>
    <xf numFmtId="0" fontId="9" fillId="5" borderId="62" xfId="2" applyFont="1" applyFill="1" applyBorder="1" applyAlignment="1">
      <alignment horizontal="center" vertical="center" wrapText="1"/>
    </xf>
    <xf numFmtId="0" fontId="9" fillId="5" borderId="67" xfId="2" applyFont="1" applyFill="1" applyBorder="1" applyAlignment="1">
      <alignment horizontal="center" vertical="center" wrapText="1"/>
    </xf>
    <xf numFmtId="0" fontId="2" fillId="0" borderId="0" xfId="2" applyFont="1" applyFill="1"/>
    <xf numFmtId="0" fontId="28" fillId="0" borderId="0" xfId="5" applyFont="1" applyFill="1" applyAlignment="1">
      <alignment vertical="center" wrapText="1"/>
    </xf>
    <xf numFmtId="0" fontId="3" fillId="0" borderId="0" xfId="2" applyFont="1" applyFill="1" applyAlignment="1"/>
    <xf numFmtId="0" fontId="13" fillId="2" borderId="25" xfId="8" applyFont="1" applyFill="1" applyBorder="1"/>
    <xf numFmtId="0" fontId="13" fillId="2" borderId="26" xfId="8" applyFont="1" applyFill="1" applyBorder="1"/>
    <xf numFmtId="0" fontId="13" fillId="2" borderId="26" xfId="8" applyFont="1" applyFill="1" applyBorder="1" applyAlignment="1">
      <alignment horizontal="center"/>
    </xf>
    <xf numFmtId="0" fontId="13" fillId="2" borderId="27" xfId="8" applyFont="1" applyFill="1" applyBorder="1"/>
    <xf numFmtId="0" fontId="13" fillId="2" borderId="28" xfId="8" applyFont="1" applyFill="1" applyBorder="1"/>
    <xf numFmtId="0" fontId="13" fillId="2" borderId="29" xfId="8" applyFont="1" applyFill="1" applyBorder="1"/>
    <xf numFmtId="0" fontId="13" fillId="0" borderId="14" xfId="8" applyFont="1" applyBorder="1" applyAlignment="1">
      <alignment horizontal="center" vertical="center"/>
    </xf>
    <xf numFmtId="0" fontId="13" fillId="0" borderId="33" xfId="8" applyFont="1" applyBorder="1" applyAlignment="1">
      <alignment horizontal="center" vertical="center"/>
    </xf>
    <xf numFmtId="0" fontId="13" fillId="0" borderId="41" xfId="8" applyFont="1" applyBorder="1" applyAlignment="1">
      <alignment horizontal="center" vertical="center"/>
    </xf>
    <xf numFmtId="0" fontId="13" fillId="0" borderId="42" xfId="8" applyFont="1" applyBorder="1" applyAlignment="1">
      <alignment horizontal="center" vertical="center"/>
    </xf>
    <xf numFmtId="0" fontId="14" fillId="2" borderId="29" xfId="8" applyFont="1" applyFill="1" applyBorder="1" applyAlignment="1">
      <alignment horizontal="center" vertical="center"/>
    </xf>
    <xf numFmtId="0" fontId="13" fillId="2" borderId="28" xfId="8" applyFont="1" applyFill="1" applyBorder="1" applyAlignment="1"/>
    <xf numFmtId="0" fontId="13" fillId="2" borderId="0" xfId="8" applyFont="1" applyFill="1" applyBorder="1" applyAlignment="1"/>
    <xf numFmtId="0" fontId="13" fillId="2" borderId="0" xfId="8" applyFont="1" applyFill="1" applyBorder="1" applyAlignment="1">
      <alignment horizontal="center" vertical="center" wrapText="1"/>
    </xf>
    <xf numFmtId="0" fontId="13" fillId="2" borderId="29" xfId="8" applyFont="1" applyFill="1" applyBorder="1" applyAlignment="1">
      <alignment horizontal="center" vertical="center" wrapText="1"/>
    </xf>
    <xf numFmtId="0" fontId="13" fillId="0" borderId="17" xfId="8" applyFont="1" applyBorder="1" applyAlignment="1">
      <alignment horizontal="center" vertical="center"/>
    </xf>
    <xf numFmtId="0" fontId="13" fillId="5" borderId="41" xfId="8" applyFont="1" applyFill="1" applyBorder="1" applyAlignment="1">
      <alignment horizontal="center" vertical="center" wrapText="1"/>
    </xf>
    <xf numFmtId="0" fontId="13" fillId="5" borderId="42" xfId="8" applyFont="1" applyFill="1" applyBorder="1" applyAlignment="1">
      <alignment horizontal="center" vertical="center" wrapText="1"/>
    </xf>
    <xf numFmtId="0" fontId="13" fillId="5" borderId="44" xfId="8" applyFont="1" applyFill="1" applyBorder="1" applyAlignment="1">
      <alignment horizontal="center" vertical="center" wrapText="1"/>
    </xf>
    <xf numFmtId="0" fontId="2" fillId="2" borderId="29" xfId="5" applyFont="1" applyFill="1" applyBorder="1"/>
    <xf numFmtId="0" fontId="2" fillId="2" borderId="28" xfId="5" applyFont="1" applyFill="1" applyBorder="1" applyAlignment="1">
      <alignment horizontal="left"/>
    </xf>
    <xf numFmtId="0" fontId="2" fillId="2" borderId="0" xfId="5" applyFont="1" applyFill="1" applyBorder="1" applyAlignment="1">
      <alignment horizontal="left"/>
    </xf>
    <xf numFmtId="0" fontId="3" fillId="2" borderId="0" xfId="5" applyFont="1" applyFill="1" applyBorder="1"/>
    <xf numFmtId="0" fontId="3" fillId="2" borderId="0" xfId="5" applyFont="1" applyFill="1" applyBorder="1" applyAlignment="1">
      <alignment horizontal="left"/>
    </xf>
    <xf numFmtId="0" fontId="3" fillId="2" borderId="28" xfId="5" applyFont="1" applyFill="1" applyBorder="1" applyAlignment="1"/>
    <xf numFmtId="0" fontId="3" fillId="2" borderId="0" xfId="5" applyFont="1" applyFill="1" applyBorder="1" applyAlignment="1"/>
    <xf numFmtId="0" fontId="3" fillId="2" borderId="0" xfId="5" applyFont="1" applyFill="1" applyBorder="1" applyAlignment="1">
      <alignment horizontal="center"/>
    </xf>
    <xf numFmtId="0" fontId="3" fillId="2" borderId="29" xfId="5" applyFont="1" applyFill="1" applyBorder="1"/>
    <xf numFmtId="0" fontId="3" fillId="2" borderId="0" xfId="2" applyFont="1" applyFill="1" applyBorder="1" applyAlignment="1"/>
    <xf numFmtId="0" fontId="3" fillId="2" borderId="30" xfId="5" applyFont="1" applyFill="1" applyBorder="1"/>
    <xf numFmtId="0" fontId="3" fillId="2" borderId="31" xfId="5" applyFont="1" applyFill="1" applyBorder="1"/>
    <xf numFmtId="0" fontId="3" fillId="2" borderId="31" xfId="5" applyFont="1" applyFill="1" applyBorder="1" applyAlignment="1">
      <alignment horizontal="center"/>
    </xf>
    <xf numFmtId="0" fontId="3" fillId="2" borderId="32" xfId="5" applyFont="1" applyFill="1" applyBorder="1"/>
    <xf numFmtId="0" fontId="2" fillId="2" borderId="0" xfId="10" applyFont="1" applyFill="1" applyBorder="1" applyAlignment="1">
      <alignment wrapText="1"/>
    </xf>
    <xf numFmtId="0" fontId="2" fillId="2" borderId="0" xfId="10" applyFont="1" applyFill="1" applyAlignment="1">
      <alignment wrapText="1"/>
    </xf>
    <xf numFmtId="0" fontId="22" fillId="0" borderId="33" xfId="10" applyFont="1" applyBorder="1" applyAlignment="1">
      <alignment horizontal="center" vertical="center" wrapText="1"/>
    </xf>
    <xf numFmtId="49" fontId="2" fillId="0" borderId="0" xfId="15" applyNumberFormat="1" applyFont="1" applyAlignment="1">
      <alignment vertical="center"/>
    </xf>
    <xf numFmtId="0" fontId="2" fillId="0" borderId="0" xfId="15" applyFont="1" applyAlignment="1">
      <alignment horizontal="center" vertical="center"/>
    </xf>
    <xf numFmtId="0" fontId="2" fillId="0" borderId="0" xfId="15" applyFont="1" applyAlignment="1">
      <alignment vertical="center"/>
    </xf>
    <xf numFmtId="49" fontId="13" fillId="5" borderId="10" xfId="15" applyNumberFormat="1" applyFont="1" applyFill="1" applyBorder="1" applyAlignment="1">
      <alignment horizontal="center" vertical="center" wrapText="1"/>
    </xf>
    <xf numFmtId="0" fontId="14" fillId="5" borderId="15" xfId="15" applyFont="1" applyFill="1" applyBorder="1" applyAlignment="1">
      <alignment horizontal="center" vertical="center" wrapText="1"/>
    </xf>
    <xf numFmtId="0" fontId="13" fillId="5" borderId="13" xfId="15" applyFont="1" applyFill="1" applyBorder="1" applyAlignment="1">
      <alignment horizontal="center" vertical="center" wrapText="1"/>
    </xf>
    <xf numFmtId="0" fontId="13" fillId="5" borderId="5" xfId="15" applyFont="1" applyFill="1" applyBorder="1" applyAlignment="1">
      <alignment horizontal="center" vertical="center"/>
    </xf>
    <xf numFmtId="0" fontId="13" fillId="5" borderId="42" xfId="15" applyFont="1" applyFill="1" applyBorder="1" applyAlignment="1">
      <alignment horizontal="center" vertical="center"/>
    </xf>
    <xf numFmtId="0" fontId="13" fillId="5" borderId="44" xfId="15" applyFont="1" applyFill="1" applyBorder="1" applyAlignment="1">
      <alignment horizontal="center" vertical="center"/>
    </xf>
    <xf numFmtId="0" fontId="10" fillId="0" borderId="0" xfId="15" applyFont="1" applyAlignment="1">
      <alignment vertical="center"/>
    </xf>
    <xf numFmtId="1" fontId="3" fillId="0" borderId="0" xfId="15" applyNumberFormat="1" applyFont="1" applyAlignment="1">
      <alignment vertical="center"/>
    </xf>
    <xf numFmtId="0" fontId="3" fillId="0" borderId="0" xfId="15" applyFont="1" applyAlignment="1">
      <alignment vertical="center"/>
    </xf>
    <xf numFmtId="49" fontId="13" fillId="0" borderId="14" xfId="15" applyNumberFormat="1" applyFont="1" applyBorder="1" applyAlignment="1">
      <alignment horizontal="center" vertical="center" wrapText="1"/>
    </xf>
    <xf numFmtId="49" fontId="13" fillId="0" borderId="5" xfId="15" applyNumberFormat="1" applyFont="1" applyBorder="1" applyAlignment="1">
      <alignment horizontal="center" vertical="center" wrapText="1"/>
    </xf>
    <xf numFmtId="0" fontId="18" fillId="0" borderId="0" xfId="15" applyFont="1" applyAlignment="1">
      <alignment horizontal="right" vertical="center"/>
    </xf>
    <xf numFmtId="49" fontId="13" fillId="0" borderId="1" xfId="15" applyNumberFormat="1" applyFont="1" applyBorder="1" applyAlignment="1">
      <alignment horizontal="center" vertical="center" wrapText="1"/>
    </xf>
    <xf numFmtId="49" fontId="13" fillId="0" borderId="41" xfId="15" applyNumberFormat="1" applyFont="1" applyBorder="1" applyAlignment="1">
      <alignment horizontal="center" vertical="center" wrapText="1"/>
    </xf>
    <xf numFmtId="49" fontId="13" fillId="0" borderId="42" xfId="15" applyNumberFormat="1" applyFont="1" applyBorder="1" applyAlignment="1">
      <alignment horizontal="center" vertical="center" wrapText="1"/>
    </xf>
    <xf numFmtId="0" fontId="2" fillId="0" borderId="0" xfId="15" applyFont="1" applyBorder="1" applyAlignment="1">
      <alignment vertical="top"/>
    </xf>
    <xf numFmtId="49" fontId="3" fillId="0" borderId="0" xfId="15" applyNumberFormat="1" applyFont="1" applyBorder="1" applyAlignment="1">
      <alignment horizontal="center" vertical="center" wrapText="1"/>
    </xf>
    <xf numFmtId="166" fontId="5" fillId="0" borderId="0" xfId="16" applyNumberFormat="1" applyFont="1" applyBorder="1" applyAlignment="1">
      <alignment horizontal="right" vertical="center" wrapText="1"/>
    </xf>
    <xf numFmtId="0" fontId="5" fillId="0" borderId="0" xfId="15" applyFont="1" applyBorder="1" applyAlignment="1">
      <alignment horizontal="center" vertical="center" wrapText="1"/>
    </xf>
    <xf numFmtId="0" fontId="2" fillId="0" borderId="0" xfId="15" applyFont="1" applyAlignment="1">
      <alignment horizontal="center" wrapText="1"/>
    </xf>
    <xf numFmtId="1" fontId="2" fillId="0" borderId="0" xfId="15" applyNumberFormat="1" applyFont="1" applyFill="1" applyAlignment="1">
      <alignment vertical="center"/>
    </xf>
    <xf numFmtId="1" fontId="2" fillId="0" borderId="0" xfId="15" applyNumberFormat="1" applyFont="1" applyAlignment="1">
      <alignment vertical="center"/>
    </xf>
    <xf numFmtId="0" fontId="2" fillId="0" borderId="0" xfId="15" applyFont="1" applyFill="1" applyAlignment="1">
      <alignment vertical="center"/>
    </xf>
    <xf numFmtId="165" fontId="2" fillId="0" borderId="0" xfId="16" applyFont="1" applyAlignment="1">
      <alignment vertical="center"/>
    </xf>
    <xf numFmtId="49" fontId="3" fillId="0" borderId="65" xfId="2" applyNumberFormat="1" applyFont="1" applyFill="1" applyBorder="1" applyAlignment="1">
      <alignment horizontal="center" vertical="center" wrapText="1"/>
    </xf>
    <xf numFmtId="49" fontId="3" fillId="0" borderId="66" xfId="2" applyNumberFormat="1" applyFont="1" applyFill="1" applyBorder="1" applyAlignment="1">
      <alignment horizontal="center" vertical="center" wrapText="1"/>
    </xf>
    <xf numFmtId="49" fontId="2" fillId="0" borderId="65" xfId="2" applyNumberFormat="1" applyFont="1" applyFill="1" applyBorder="1" applyAlignment="1">
      <alignment horizontal="center" vertical="center" wrapText="1"/>
    </xf>
    <xf numFmtId="43" fontId="5" fillId="4" borderId="68" xfId="24" applyFont="1" applyFill="1" applyBorder="1" applyAlignment="1">
      <alignment horizontal="center" vertical="center" wrapText="1"/>
    </xf>
    <xf numFmtId="43" fontId="5" fillId="4" borderId="63" xfId="24" applyFont="1" applyFill="1" applyBorder="1" applyAlignment="1">
      <alignment horizontal="center" vertical="center" wrapText="1"/>
    </xf>
    <xf numFmtId="43" fontId="14" fillId="0" borderId="14" xfId="24" applyFont="1" applyBorder="1" applyAlignment="1">
      <alignment horizontal="left" vertical="center" wrapText="1"/>
    </xf>
    <xf numFmtId="43" fontId="14" fillId="0" borderId="14" xfId="24" applyFont="1" applyBorder="1" applyAlignment="1">
      <alignment horizontal="left" vertical="center"/>
    </xf>
    <xf numFmtId="43" fontId="13" fillId="0" borderId="15" xfId="24" applyFont="1" applyBorder="1" applyAlignment="1">
      <alignment horizontal="center" vertical="center"/>
    </xf>
    <xf numFmtId="43" fontId="13" fillId="0" borderId="14" xfId="24" applyFont="1" applyBorder="1" applyAlignment="1">
      <alignment horizontal="center" vertical="center"/>
    </xf>
    <xf numFmtId="43" fontId="14" fillId="7" borderId="14" xfId="24" applyFont="1" applyFill="1" applyBorder="1" applyAlignment="1">
      <alignment horizontal="left" vertical="center"/>
    </xf>
    <xf numFmtId="43" fontId="13" fillId="7" borderId="14" xfId="24" applyFont="1" applyFill="1" applyBorder="1" applyAlignment="1">
      <alignment horizontal="left" vertical="center"/>
    </xf>
    <xf numFmtId="43" fontId="13" fillId="8" borderId="14" xfId="24" applyFont="1" applyFill="1" applyBorder="1" applyAlignment="1">
      <alignment horizontal="left" vertical="center"/>
    </xf>
    <xf numFmtId="43" fontId="13" fillId="0" borderId="34" xfId="24" applyFont="1" applyBorder="1" applyAlignment="1">
      <alignment horizontal="center" vertical="center"/>
    </xf>
    <xf numFmtId="43" fontId="13" fillId="0" borderId="33" xfId="24" applyFont="1" applyBorder="1" applyAlignment="1">
      <alignment horizontal="center" vertical="center"/>
    </xf>
    <xf numFmtId="49" fontId="13" fillId="0" borderId="37" xfId="5" applyNumberFormat="1" applyFont="1" applyBorder="1" applyAlignment="1">
      <alignment horizontal="center" vertical="center"/>
    </xf>
    <xf numFmtId="43" fontId="5" fillId="2" borderId="14" xfId="24" applyFont="1" applyFill="1" applyBorder="1" applyAlignment="1">
      <alignment horizontal="center" vertical="center" wrapText="1"/>
    </xf>
    <xf numFmtId="43" fontId="5" fillId="7" borderId="14" xfId="24" applyFont="1" applyFill="1" applyBorder="1" applyAlignment="1">
      <alignment horizontal="center" vertical="center" wrapText="1"/>
    </xf>
    <xf numFmtId="43" fontId="5" fillId="7" borderId="36" xfId="24" applyFont="1" applyFill="1" applyBorder="1" applyAlignment="1">
      <alignment horizontal="center" vertical="center" wrapText="1"/>
    </xf>
    <xf numFmtId="43" fontId="5" fillId="7" borderId="15" xfId="24" applyFont="1" applyFill="1" applyBorder="1" applyAlignment="1">
      <alignment horizontal="center" vertical="center" wrapText="1"/>
    </xf>
    <xf numFmtId="43" fontId="5" fillId="6" borderId="14" xfId="24" applyFont="1" applyFill="1" applyBorder="1" applyAlignment="1">
      <alignment horizontal="center" vertical="center" wrapText="1"/>
    </xf>
    <xf numFmtId="43" fontId="5" fillId="6" borderId="36" xfId="24" applyFont="1" applyFill="1" applyBorder="1" applyAlignment="1">
      <alignment horizontal="center" vertical="center" wrapText="1"/>
    </xf>
    <xf numFmtId="43" fontId="5" fillId="6" borderId="15" xfId="24" applyFont="1" applyFill="1" applyBorder="1" applyAlignment="1">
      <alignment horizontal="center" vertical="center" wrapText="1"/>
    </xf>
    <xf numFmtId="43" fontId="5" fillId="6" borderId="14" xfId="24" applyFont="1" applyFill="1" applyBorder="1" applyAlignment="1">
      <alignment horizontal="center" vertical="center"/>
    </xf>
    <xf numFmtId="43" fontId="5" fillId="6" borderId="36" xfId="24" applyFont="1" applyFill="1" applyBorder="1" applyAlignment="1">
      <alignment horizontal="center" vertical="center"/>
    </xf>
    <xf numFmtId="43" fontId="5" fillId="6" borderId="15" xfId="24" applyFont="1" applyFill="1" applyBorder="1" applyAlignment="1">
      <alignment horizontal="center" vertical="center"/>
    </xf>
    <xf numFmtId="43" fontId="2" fillId="6" borderId="14" xfId="24" applyFont="1" applyFill="1" applyBorder="1" applyAlignment="1">
      <alignment horizontal="center" vertical="center"/>
    </xf>
    <xf numFmtId="43" fontId="2" fillId="6" borderId="36" xfId="24" applyFont="1" applyFill="1" applyBorder="1" applyAlignment="1">
      <alignment horizontal="center" vertical="center"/>
    </xf>
    <xf numFmtId="43" fontId="2" fillId="6" borderId="15" xfId="24" applyFont="1" applyFill="1" applyBorder="1" applyAlignment="1">
      <alignment horizontal="center" vertical="center"/>
    </xf>
    <xf numFmtId="43" fontId="5" fillId="2" borderId="14" xfId="24" applyFont="1" applyFill="1" applyBorder="1" applyAlignment="1">
      <alignment horizontal="center" vertical="center"/>
    </xf>
    <xf numFmtId="43" fontId="5" fillId="2" borderId="36" xfId="24" applyFont="1" applyFill="1" applyBorder="1" applyAlignment="1">
      <alignment horizontal="center" vertical="center"/>
    </xf>
    <xf numFmtId="43" fontId="5" fillId="0" borderId="14" xfId="24" applyFont="1" applyBorder="1" applyAlignment="1">
      <alignment horizontal="center" vertical="center"/>
    </xf>
    <xf numFmtId="43" fontId="5" fillId="0" borderId="15" xfId="24" applyFont="1" applyBorder="1" applyAlignment="1">
      <alignment horizontal="center" vertical="center"/>
    </xf>
    <xf numFmtId="43" fontId="5" fillId="7" borderId="36" xfId="24" applyFont="1" applyFill="1" applyBorder="1" applyAlignment="1">
      <alignment horizontal="center" vertical="center"/>
    </xf>
    <xf numFmtId="43" fontId="5" fillId="7" borderId="14" xfId="24" applyFont="1" applyFill="1" applyBorder="1" applyAlignment="1">
      <alignment horizontal="center" vertical="center"/>
    </xf>
    <xf numFmtId="43" fontId="5" fillId="7" borderId="15" xfId="24" applyFont="1" applyFill="1" applyBorder="1" applyAlignment="1">
      <alignment horizontal="center" vertical="center"/>
    </xf>
    <xf numFmtId="43" fontId="5" fillId="8" borderId="33" xfId="24" applyFont="1" applyFill="1" applyBorder="1" applyAlignment="1">
      <alignment horizontal="center" vertical="center"/>
    </xf>
    <xf numFmtId="43" fontId="5" fillId="8" borderId="22" xfId="24" applyFont="1" applyFill="1" applyBorder="1" applyAlignment="1">
      <alignment horizontal="center" vertical="center"/>
    </xf>
    <xf numFmtId="43" fontId="5" fillId="8" borderId="34" xfId="24" applyFont="1" applyFill="1" applyBorder="1" applyAlignment="1">
      <alignment horizontal="center" vertical="center"/>
    </xf>
    <xf numFmtId="43" fontId="2" fillId="2" borderId="14" xfId="24" applyFont="1" applyFill="1" applyBorder="1" applyAlignment="1">
      <alignment wrapText="1"/>
    </xf>
    <xf numFmtId="43" fontId="2" fillId="2" borderId="15" xfId="24" applyFont="1" applyFill="1" applyBorder="1" applyAlignment="1">
      <alignment wrapText="1"/>
    </xf>
    <xf numFmtId="43" fontId="2" fillId="0" borderId="15" xfId="24" applyFont="1" applyBorder="1" applyAlignment="1">
      <alignment wrapText="1"/>
    </xf>
    <xf numFmtId="43" fontId="13" fillId="0" borderId="14" xfId="24" applyFont="1" applyBorder="1" applyAlignment="1">
      <alignment wrapText="1"/>
    </xf>
    <xf numFmtId="43" fontId="2" fillId="2" borderId="14" xfId="24" applyFont="1" applyFill="1" applyBorder="1" applyAlignment="1">
      <alignment horizontal="center" vertical="center"/>
    </xf>
    <xf numFmtId="43" fontId="2" fillId="2" borderId="36" xfId="24" applyFont="1" applyFill="1" applyBorder="1" applyAlignment="1">
      <alignment horizontal="center" vertical="center"/>
    </xf>
    <xf numFmtId="43" fontId="2" fillId="0" borderId="15" xfId="24" applyFont="1" applyBorder="1" applyAlignment="1">
      <alignment horizontal="center" vertical="center"/>
    </xf>
    <xf numFmtId="43" fontId="2" fillId="0" borderId="14" xfId="24" applyFont="1" applyBorder="1" applyAlignment="1">
      <alignment horizontal="center" vertical="center"/>
    </xf>
    <xf numFmtId="43" fontId="2" fillId="2" borderId="33" xfId="24" applyFont="1" applyFill="1" applyBorder="1" applyAlignment="1">
      <alignment horizontal="center" vertical="center"/>
    </xf>
    <xf numFmtId="43" fontId="2" fillId="2" borderId="22" xfId="24" applyFont="1" applyFill="1" applyBorder="1" applyAlignment="1">
      <alignment horizontal="center" vertical="center"/>
    </xf>
    <xf numFmtId="43" fontId="2" fillId="0" borderId="34" xfId="24" applyFont="1" applyBorder="1" applyAlignment="1">
      <alignment horizontal="center" vertical="center"/>
    </xf>
    <xf numFmtId="43" fontId="2" fillId="0" borderId="33" xfId="24" applyFont="1" applyBorder="1" applyAlignment="1">
      <alignment horizontal="center" vertical="center"/>
    </xf>
    <xf numFmtId="43" fontId="5" fillId="2" borderId="41" xfId="24" applyFont="1" applyFill="1" applyBorder="1" applyAlignment="1">
      <alignment horizontal="center" vertical="center"/>
    </xf>
    <xf numFmtId="43" fontId="5" fillId="2" borderId="49" xfId="24" applyFont="1" applyFill="1" applyBorder="1" applyAlignment="1">
      <alignment horizontal="center" vertical="center"/>
    </xf>
    <xf numFmtId="43" fontId="5" fillId="0" borderId="44" xfId="24" applyFont="1" applyBorder="1" applyAlignment="1">
      <alignment horizontal="center" vertical="center"/>
    </xf>
    <xf numFmtId="43" fontId="5" fillId="0" borderId="41" xfId="24" applyFont="1" applyBorder="1" applyAlignment="1">
      <alignment horizontal="center" vertical="center"/>
    </xf>
    <xf numFmtId="43" fontId="14" fillId="0" borderId="36" xfId="24" applyFont="1" applyBorder="1" applyAlignment="1">
      <alignment horizontal="left" vertical="center" wrapText="1"/>
    </xf>
    <xf numFmtId="43" fontId="14" fillId="0" borderId="15" xfId="24" applyFont="1" applyBorder="1" applyAlignment="1">
      <alignment horizontal="left" vertical="center" wrapText="1"/>
    </xf>
    <xf numFmtId="43" fontId="13" fillId="0" borderId="14" xfId="24" applyFont="1" applyBorder="1" applyAlignment="1">
      <alignment horizontal="left" vertical="center" wrapText="1"/>
    </xf>
    <xf numFmtId="43" fontId="13" fillId="0" borderId="36" xfId="24" applyFont="1" applyBorder="1" applyAlignment="1">
      <alignment horizontal="left" vertical="center"/>
    </xf>
    <xf numFmtId="43" fontId="13" fillId="0" borderId="14" xfId="24" applyFont="1" applyBorder="1" applyAlignment="1">
      <alignment horizontal="left" vertical="center"/>
    </xf>
    <xf numFmtId="43" fontId="13" fillId="0" borderId="15" xfId="24" applyFont="1" applyBorder="1" applyAlignment="1">
      <alignment horizontal="left" vertical="center"/>
    </xf>
    <xf numFmtId="43" fontId="14" fillId="0" borderId="36" xfId="24" applyFont="1" applyBorder="1" applyAlignment="1">
      <alignment horizontal="left" vertical="center"/>
    </xf>
    <xf numFmtId="43" fontId="14" fillId="0" borderId="15" xfId="24" applyFont="1" applyBorder="1" applyAlignment="1">
      <alignment horizontal="left" vertical="center"/>
    </xf>
    <xf numFmtId="43" fontId="13" fillId="0" borderId="41" xfId="24" applyFont="1" applyBorder="1" applyAlignment="1">
      <alignment horizontal="left" vertical="center"/>
    </xf>
    <xf numFmtId="43" fontId="13" fillId="0" borderId="44" xfId="24" applyFont="1" applyBorder="1"/>
    <xf numFmtId="43" fontId="13" fillId="0" borderId="41" xfId="24" applyFont="1" applyBorder="1"/>
    <xf numFmtId="43" fontId="14" fillId="7" borderId="14" xfId="24" applyFont="1" applyFill="1" applyBorder="1" applyAlignment="1">
      <alignment horizontal="left" vertical="center" wrapText="1"/>
    </xf>
    <xf numFmtId="43" fontId="14" fillId="7" borderId="36" xfId="24" applyFont="1" applyFill="1" applyBorder="1" applyAlignment="1">
      <alignment horizontal="left" vertical="center" wrapText="1"/>
    </xf>
    <xf numFmtId="43" fontId="14" fillId="7" borderId="15" xfId="24" applyFont="1" applyFill="1" applyBorder="1" applyAlignment="1">
      <alignment horizontal="left" vertical="center" wrapText="1"/>
    </xf>
    <xf numFmtId="43" fontId="14" fillId="7" borderId="36" xfId="24" applyFont="1" applyFill="1" applyBorder="1" applyAlignment="1">
      <alignment horizontal="left" vertical="center"/>
    </xf>
    <xf numFmtId="43" fontId="14" fillId="7" borderId="15" xfId="24" applyFont="1" applyFill="1" applyBorder="1" applyAlignment="1">
      <alignment horizontal="left" vertical="center"/>
    </xf>
    <xf numFmtId="43" fontId="13" fillId="0" borderId="44" xfId="24" applyFont="1" applyBorder="1" applyAlignment="1">
      <alignment horizontal="center" vertical="center"/>
    </xf>
    <xf numFmtId="43" fontId="13" fillId="0" borderId="41" xfId="24" applyFont="1" applyBorder="1" applyAlignment="1">
      <alignment horizontal="center" vertical="center"/>
    </xf>
    <xf numFmtId="43" fontId="2" fillId="0" borderId="35" xfId="24" applyFont="1" applyBorder="1" applyAlignment="1">
      <alignment wrapText="1"/>
    </xf>
    <xf numFmtId="43" fontId="14" fillId="8" borderId="22" xfId="24" applyFont="1" applyFill="1" applyBorder="1" applyAlignment="1">
      <alignment horizontal="left" vertical="center"/>
    </xf>
    <xf numFmtId="43" fontId="13" fillId="7" borderId="36" xfId="24" applyFont="1" applyFill="1" applyBorder="1" applyAlignment="1">
      <alignment horizontal="left" vertical="center"/>
    </xf>
    <xf numFmtId="43" fontId="13" fillId="7" borderId="15" xfId="24" applyFont="1" applyFill="1" applyBorder="1" applyAlignment="1">
      <alignment horizontal="left" vertical="center"/>
    </xf>
    <xf numFmtId="43" fontId="14" fillId="8" borderId="14" xfId="24" applyFont="1" applyFill="1" applyBorder="1" applyAlignment="1">
      <alignment horizontal="left" vertical="center" wrapText="1"/>
    </xf>
    <xf numFmtId="43" fontId="13" fillId="8" borderId="36" xfId="24" applyFont="1" applyFill="1" applyBorder="1" applyAlignment="1">
      <alignment horizontal="left" vertical="center"/>
    </xf>
    <xf numFmtId="43" fontId="13" fillId="8" borderId="15" xfId="24" applyFont="1" applyFill="1" applyBorder="1" applyAlignment="1">
      <alignment horizontal="left" vertical="center"/>
    </xf>
    <xf numFmtId="0" fontId="13" fillId="2" borderId="0" xfId="8" applyFont="1" applyFill="1" applyAlignment="1">
      <alignment horizontal="center" wrapText="1"/>
    </xf>
    <xf numFmtId="0" fontId="13" fillId="2" borderId="0" xfId="8" applyFont="1" applyFill="1" applyAlignment="1">
      <alignment horizontal="center" vertical="center" wrapText="1"/>
    </xf>
    <xf numFmtId="43" fontId="5" fillId="2" borderId="5" xfId="24" applyFont="1" applyFill="1" applyBorder="1" applyAlignment="1">
      <alignment horizontal="center" vertical="center" wrapText="1"/>
    </xf>
    <xf numFmtId="43" fontId="3" fillId="0" borderId="15" xfId="24" applyFont="1" applyBorder="1" applyAlignment="1">
      <alignment horizontal="left" vertical="center"/>
    </xf>
    <xf numFmtId="49" fontId="2" fillId="2" borderId="3" xfId="3" applyNumberFormat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4" fillId="2" borderId="0" xfId="3" applyFill="1" applyBorder="1"/>
    <xf numFmtId="0" fontId="4" fillId="2" borderId="6" xfId="3" applyFill="1" applyBorder="1"/>
    <xf numFmtId="49" fontId="11" fillId="2" borderId="6" xfId="3" applyNumberFormat="1" applyFont="1" applyFill="1" applyBorder="1" applyAlignment="1">
      <alignment horizontal="left" vertical="center" wrapText="1"/>
    </xf>
    <xf numFmtId="49" fontId="11" fillId="2" borderId="0" xfId="3" applyNumberFormat="1" applyFont="1" applyFill="1" applyBorder="1" applyAlignment="1">
      <alignment horizontal="left" vertical="center" wrapText="1"/>
    </xf>
    <xf numFmtId="49" fontId="11" fillId="2" borderId="6" xfId="3" applyNumberFormat="1" applyFont="1" applyFill="1" applyBorder="1" applyAlignment="1">
      <alignment horizontal="center" vertical="center" wrapText="1"/>
    </xf>
    <xf numFmtId="49" fontId="11" fillId="2" borderId="7" xfId="3" applyNumberFormat="1" applyFont="1" applyFill="1" applyBorder="1" applyAlignment="1">
      <alignment horizontal="center" vertical="center" wrapText="1"/>
    </xf>
    <xf numFmtId="49" fontId="11" fillId="2" borderId="8" xfId="3" applyNumberFormat="1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11" fillId="0" borderId="37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49" fontId="11" fillId="2" borderId="2" xfId="2" applyNumberFormat="1" applyFont="1" applyFill="1" applyBorder="1" applyAlignment="1">
      <alignment horizontal="center" vertical="center"/>
    </xf>
    <xf numFmtId="49" fontId="11" fillId="2" borderId="3" xfId="2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left" vertical="center"/>
    </xf>
    <xf numFmtId="49" fontId="11" fillId="2" borderId="6" xfId="2" applyNumberFormat="1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left" vertical="center" wrapText="1"/>
    </xf>
    <xf numFmtId="49" fontId="11" fillId="2" borderId="6" xfId="2" applyNumberFormat="1" applyFont="1" applyFill="1" applyBorder="1" applyAlignment="1">
      <alignment horizontal="left" vertical="center"/>
    </xf>
    <xf numFmtId="49" fontId="11" fillId="2" borderId="0" xfId="2" applyNumberFormat="1" applyFont="1" applyFill="1" applyBorder="1" applyAlignment="1">
      <alignment horizontal="left" vertical="center"/>
    </xf>
    <xf numFmtId="0" fontId="2" fillId="2" borderId="23" xfId="2" applyFont="1" applyFill="1" applyBorder="1" applyAlignment="1">
      <alignment horizontal="left" vertical="center"/>
    </xf>
    <xf numFmtId="49" fontId="11" fillId="2" borderId="7" xfId="2" applyNumberFormat="1" applyFont="1" applyFill="1" applyBorder="1" applyAlignment="1">
      <alignment horizontal="center" vertical="center"/>
    </xf>
    <xf numFmtId="49" fontId="11" fillId="2" borderId="8" xfId="2" applyNumberFormat="1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left" vertical="center"/>
    </xf>
    <xf numFmtId="0" fontId="2" fillId="2" borderId="9" xfId="2" applyFont="1" applyFill="1" applyBorder="1" applyAlignment="1">
      <alignment horizontal="left" vertical="center"/>
    </xf>
    <xf numFmtId="0" fontId="3" fillId="0" borderId="37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23" xfId="2" applyFont="1" applyFill="1" applyBorder="1" applyAlignment="1">
      <alignment vertical="top" wrapText="1"/>
    </xf>
    <xf numFmtId="0" fontId="2" fillId="2" borderId="6" xfId="2" applyFont="1" applyFill="1" applyBorder="1"/>
    <xf numFmtId="0" fontId="2" fillId="2" borderId="23" xfId="2" applyFont="1" applyFill="1" applyBorder="1" applyAlignment="1">
      <alignment wrapText="1"/>
    </xf>
    <xf numFmtId="0" fontId="2" fillId="2" borderId="6" xfId="2" applyFont="1" applyFill="1" applyBorder="1" applyAlignment="1">
      <alignment horizontal="center" vertical="center"/>
    </xf>
    <xf numFmtId="0" fontId="2" fillId="2" borderId="23" xfId="2" applyFont="1" applyFill="1" applyBorder="1"/>
    <xf numFmtId="0" fontId="2" fillId="2" borderId="7" xfId="2" applyFont="1" applyFill="1" applyBorder="1" applyAlignment="1">
      <alignment horizontal="center" vertical="center"/>
    </xf>
    <xf numFmtId="0" fontId="2" fillId="2" borderId="9" xfId="2" applyFont="1" applyFill="1" applyBorder="1"/>
    <xf numFmtId="49" fontId="13" fillId="3" borderId="38" xfId="5" applyNumberFormat="1" applyFont="1" applyFill="1" applyBorder="1" applyAlignment="1">
      <alignment horizontal="left" vertical="center"/>
    </xf>
    <xf numFmtId="0" fontId="13" fillId="2" borderId="2" xfId="5" applyFont="1" applyFill="1" applyBorder="1" applyAlignment="1">
      <alignment horizontal="left" vertical="justify" wrapText="1"/>
    </xf>
    <xf numFmtId="0" fontId="13" fillId="2" borderId="3" xfId="5" applyFont="1" applyFill="1" applyBorder="1" applyAlignment="1">
      <alignment horizontal="left" vertical="justify" wrapText="1"/>
    </xf>
    <xf numFmtId="0" fontId="13" fillId="2" borderId="3" xfId="5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6" xfId="5" applyFont="1" applyFill="1" applyBorder="1"/>
    <xf numFmtId="0" fontId="13" fillId="2" borderId="6" xfId="5" applyFont="1" applyFill="1" applyBorder="1" applyAlignment="1">
      <alignment horizontal="left"/>
    </xf>
    <xf numFmtId="0" fontId="13" fillId="2" borderId="8" xfId="5" applyFont="1" applyFill="1" applyBorder="1"/>
    <xf numFmtId="49" fontId="2" fillId="0" borderId="37" xfId="5" applyNumberFormat="1" applyFont="1" applyBorder="1" applyAlignment="1">
      <alignment horizontal="center" vertical="center"/>
    </xf>
    <xf numFmtId="49" fontId="8" fillId="0" borderId="38" xfId="8" applyNumberFormat="1" applyFont="1" applyBorder="1" applyAlignment="1">
      <alignment horizontal="left" vertical="center" wrapText="1"/>
    </xf>
    <xf numFmtId="43" fontId="5" fillId="2" borderId="37" xfId="24" applyFont="1" applyFill="1" applyBorder="1" applyAlignment="1">
      <alignment horizontal="center" vertical="center"/>
    </xf>
    <xf numFmtId="43" fontId="5" fillId="2" borderId="21" xfId="24" applyFont="1" applyFill="1" applyBorder="1" applyAlignment="1">
      <alignment horizontal="center" vertical="center"/>
    </xf>
    <xf numFmtId="43" fontId="5" fillId="0" borderId="37" xfId="24" applyFont="1" applyBorder="1" applyAlignment="1">
      <alignment horizontal="center" vertical="center"/>
    </xf>
    <xf numFmtId="43" fontId="5" fillId="0" borderId="38" xfId="24" applyFont="1" applyBorder="1" applyAlignment="1">
      <alignment horizontal="center" vertical="center"/>
    </xf>
    <xf numFmtId="49" fontId="2" fillId="2" borderId="2" xfId="5" applyNumberFormat="1" applyFont="1" applyFill="1" applyBorder="1" applyAlignment="1">
      <alignment horizontal="center" vertical="center"/>
    </xf>
    <xf numFmtId="49" fontId="2" fillId="2" borderId="3" xfId="5" applyNumberFormat="1" applyFont="1" applyFill="1" applyBorder="1" applyAlignment="1">
      <alignment horizontal="center" vertical="center"/>
    </xf>
    <xf numFmtId="0" fontId="5" fillId="2" borderId="3" xfId="8" applyFont="1" applyFill="1" applyBorder="1" applyAlignment="1">
      <alignment horizontal="center" vertical="center" wrapText="1"/>
    </xf>
    <xf numFmtId="49" fontId="5" fillId="2" borderId="3" xfId="8" applyNumberFormat="1" applyFont="1" applyFill="1" applyBorder="1" applyAlignment="1">
      <alignment horizontal="left" vertical="center" wrapText="1"/>
    </xf>
    <xf numFmtId="0" fontId="5" fillId="2" borderId="3" xfId="5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center" vertical="center"/>
    </xf>
    <xf numFmtId="0" fontId="2" fillId="2" borderId="6" xfId="5" applyFont="1" applyFill="1" applyBorder="1"/>
    <xf numFmtId="49" fontId="2" fillId="2" borderId="0" xfId="5" applyNumberFormat="1" applyFont="1" applyFill="1" applyBorder="1"/>
    <xf numFmtId="0" fontId="2" fillId="2" borderId="23" xfId="5" applyFont="1" applyFill="1" applyBorder="1"/>
    <xf numFmtId="0" fontId="2" fillId="2" borderId="0" xfId="8" applyFont="1" applyFill="1" applyBorder="1" applyAlignment="1">
      <alignment horizontal="center" wrapText="1"/>
    </xf>
    <xf numFmtId="0" fontId="2" fillId="2" borderId="0" xfId="8" applyFont="1" applyFill="1" applyBorder="1" applyAlignment="1">
      <alignment horizontal="center" vertical="center" wrapText="1"/>
    </xf>
    <xf numFmtId="0" fontId="2" fillId="2" borderId="7" xfId="5" applyFont="1" applyFill="1" applyBorder="1"/>
    <xf numFmtId="0" fontId="2" fillId="2" borderId="8" xfId="5" applyFont="1" applyFill="1" applyBorder="1"/>
    <xf numFmtId="0" fontId="2" fillId="2" borderId="8" xfId="8" applyFont="1" applyFill="1" applyBorder="1" applyAlignment="1">
      <alignment horizontal="center"/>
    </xf>
    <xf numFmtId="0" fontId="2" fillId="2" borderId="9" xfId="5" applyFont="1" applyFill="1" applyBorder="1"/>
    <xf numFmtId="43" fontId="3" fillId="0" borderId="13" xfId="24" applyFont="1" applyBorder="1" applyAlignment="1">
      <alignment horizontal="left" vertical="center"/>
    </xf>
    <xf numFmtId="43" fontId="3" fillId="0" borderId="15" xfId="24" applyFont="1" applyFill="1" applyBorder="1" applyAlignment="1">
      <alignment horizontal="center" vertical="center" wrapText="1"/>
    </xf>
    <xf numFmtId="43" fontId="3" fillId="0" borderId="12" xfId="24" applyFont="1" applyBorder="1" applyAlignment="1">
      <alignment horizontal="left" vertical="center"/>
    </xf>
    <xf numFmtId="43" fontId="3" fillId="0" borderId="3" xfId="24" applyFont="1" applyBorder="1" applyAlignment="1">
      <alignment horizontal="left" vertical="center"/>
    </xf>
    <xf numFmtId="43" fontId="8" fillId="0" borderId="38" xfId="24" applyFont="1" applyBorder="1" applyAlignment="1">
      <alignment horizontal="left" vertical="center"/>
    </xf>
    <xf numFmtId="43" fontId="8" fillId="7" borderId="9" xfId="24" applyFont="1" applyFill="1" applyBorder="1" applyAlignment="1">
      <alignment horizontal="left" vertical="center"/>
    </xf>
    <xf numFmtId="43" fontId="3" fillId="7" borderId="34" xfId="24" applyFont="1" applyFill="1" applyBorder="1" applyAlignment="1">
      <alignment horizontal="center" vertical="center" wrapText="1"/>
    </xf>
    <xf numFmtId="43" fontId="8" fillId="7" borderId="12" xfId="24" applyFont="1" applyFill="1" applyBorder="1" applyAlignment="1">
      <alignment horizontal="left" vertical="center"/>
    </xf>
    <xf numFmtId="43" fontId="3" fillId="7" borderId="15" xfId="24" applyFont="1" applyFill="1" applyBorder="1" applyAlignment="1">
      <alignment horizontal="left" vertical="center"/>
    </xf>
    <xf numFmtId="0" fontId="13" fillId="0" borderId="37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left" vertical="center"/>
    </xf>
    <xf numFmtId="0" fontId="13" fillId="0" borderId="3" xfId="8" applyFont="1" applyFill="1" applyBorder="1" applyAlignment="1">
      <alignment horizontal="left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/>
    </xf>
    <xf numFmtId="0" fontId="13" fillId="2" borderId="3" xfId="8" applyFont="1" applyFill="1" applyBorder="1"/>
    <xf numFmtId="0" fontId="13" fillId="2" borderId="0" xfId="6" applyFont="1" applyFill="1" applyBorder="1" applyAlignment="1"/>
    <xf numFmtId="0" fontId="13" fillId="2" borderId="0" xfId="6" applyFont="1" applyFill="1" applyBorder="1" applyAlignment="1">
      <alignment horizontal="center"/>
    </xf>
    <xf numFmtId="0" fontId="13" fillId="2" borderId="0" xfId="6" applyFont="1" applyFill="1" applyBorder="1"/>
    <xf numFmtId="0" fontId="13" fillId="2" borderId="0" xfId="6" applyFont="1" applyFill="1" applyBorder="1" applyAlignment="1">
      <alignment horizontal="left"/>
    </xf>
    <xf numFmtId="0" fontId="25" fillId="0" borderId="7" xfId="10" applyFont="1" applyBorder="1" applyAlignment="1">
      <alignment horizontal="center" vertical="center" wrapText="1"/>
    </xf>
    <xf numFmtId="0" fontId="25" fillId="0" borderId="11" xfId="10" applyFont="1" applyBorder="1" applyAlignment="1">
      <alignment horizontal="center" vertical="center" wrapText="1"/>
    </xf>
    <xf numFmtId="0" fontId="9" fillId="0" borderId="14" xfId="10" applyFont="1" applyBorder="1" applyAlignment="1">
      <alignment horizontal="center" vertical="center" wrapText="1"/>
    </xf>
    <xf numFmtId="0" fontId="9" fillId="0" borderId="15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23" fillId="5" borderId="41" xfId="10" applyNumberFormat="1" applyFont="1" applyFill="1" applyBorder="1" applyAlignment="1">
      <alignment horizontal="center" vertical="center" textRotation="90" wrapText="1"/>
    </xf>
    <xf numFmtId="0" fontId="23" fillId="5" borderId="44" xfId="10" applyNumberFormat="1" applyFont="1" applyFill="1" applyBorder="1" applyAlignment="1">
      <alignment horizontal="center" vertical="center" textRotation="90" wrapText="1"/>
    </xf>
    <xf numFmtId="0" fontId="24" fillId="5" borderId="41" xfId="10" applyNumberFormat="1" applyFont="1" applyFill="1" applyBorder="1" applyAlignment="1">
      <alignment horizontal="center" vertical="center" textRotation="90" wrapText="1"/>
    </xf>
    <xf numFmtId="0" fontId="23" fillId="5" borderId="42" xfId="10" applyNumberFormat="1" applyFont="1" applyFill="1" applyBorder="1" applyAlignment="1">
      <alignment horizontal="center" vertical="center" textRotation="90" wrapText="1"/>
    </xf>
    <xf numFmtId="0" fontId="23" fillId="0" borderId="37" xfId="10" applyFont="1" applyBorder="1" applyAlignment="1">
      <alignment horizontal="center" vertical="center" wrapText="1"/>
    </xf>
    <xf numFmtId="0" fontId="9" fillId="0" borderId="37" xfId="10" applyFont="1" applyBorder="1" applyAlignment="1">
      <alignment horizontal="center" vertical="center" wrapText="1"/>
    </xf>
    <xf numFmtId="0" fontId="9" fillId="0" borderId="38" xfId="10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27" fillId="2" borderId="2" xfId="10" applyFont="1" applyFill="1" applyBorder="1" applyAlignment="1">
      <alignment horizontal="right" wrapText="1"/>
    </xf>
    <xf numFmtId="0" fontId="27" fillId="2" borderId="3" xfId="10" applyFont="1" applyFill="1" applyBorder="1" applyAlignment="1">
      <alignment horizontal="center" wrapText="1"/>
    </xf>
    <xf numFmtId="0" fontId="2" fillId="2" borderId="3" xfId="10" applyFont="1" applyFill="1" applyBorder="1" applyAlignment="1">
      <alignment wrapText="1"/>
    </xf>
    <xf numFmtId="0" fontId="2" fillId="2" borderId="4" xfId="10" applyFont="1" applyFill="1" applyBorder="1" applyAlignment="1">
      <alignment wrapText="1"/>
    </xf>
    <xf numFmtId="0" fontId="2" fillId="2" borderId="6" xfId="6" applyFont="1" applyFill="1" applyBorder="1" applyAlignment="1"/>
    <xf numFmtId="0" fontId="2" fillId="2" borderId="23" xfId="10" applyFont="1" applyFill="1" applyBorder="1" applyAlignment="1">
      <alignment wrapText="1"/>
    </xf>
    <xf numFmtId="0" fontId="2" fillId="2" borderId="6" xfId="6" applyFont="1" applyFill="1" applyBorder="1" applyAlignment="1">
      <alignment horizontal="left"/>
    </xf>
    <xf numFmtId="0" fontId="2" fillId="2" borderId="7" xfId="6" applyFont="1" applyFill="1" applyBorder="1" applyAlignment="1"/>
    <xf numFmtId="0" fontId="2" fillId="2" borderId="8" xfId="6" applyFont="1" applyFill="1" applyBorder="1" applyAlignment="1">
      <alignment horizontal="center"/>
    </xf>
    <xf numFmtId="0" fontId="2" fillId="2" borderId="8" xfId="10" applyFont="1" applyFill="1" applyBorder="1" applyAlignment="1">
      <alignment wrapText="1"/>
    </xf>
    <xf numFmtId="0" fontId="2" fillId="2" borderId="9" xfId="10" applyFont="1" applyFill="1" applyBorder="1" applyAlignment="1">
      <alignment wrapText="1"/>
    </xf>
    <xf numFmtId="49" fontId="13" fillId="2" borderId="0" xfId="15" applyNumberFormat="1" applyFont="1" applyFill="1" applyBorder="1" applyAlignment="1">
      <alignment horizontal="center" vertical="top" wrapText="1"/>
    </xf>
    <xf numFmtId="166" fontId="14" fillId="2" borderId="0" xfId="16" applyNumberFormat="1" applyFont="1" applyFill="1" applyBorder="1" applyAlignment="1">
      <alignment horizontal="right" vertical="top" wrapText="1"/>
    </xf>
    <xf numFmtId="0" fontId="13" fillId="2" borderId="0" xfId="15" applyFont="1" applyFill="1" applyBorder="1" applyAlignment="1">
      <alignment horizontal="center" vertical="top" wrapText="1"/>
    </xf>
    <xf numFmtId="0" fontId="2" fillId="2" borderId="0" xfId="15" applyFont="1" applyFill="1" applyBorder="1" applyAlignment="1">
      <alignment horizontal="center" vertical="center" wrapText="1"/>
    </xf>
    <xf numFmtId="49" fontId="13" fillId="2" borderId="6" xfId="15" applyNumberFormat="1" applyFont="1" applyFill="1" applyBorder="1" applyAlignment="1">
      <alignment horizontal="center" vertical="top" wrapText="1"/>
    </xf>
    <xf numFmtId="49" fontId="3" fillId="2" borderId="7" xfId="15" applyNumberFormat="1" applyFont="1" applyFill="1" applyBorder="1" applyAlignment="1">
      <alignment horizontal="center" vertical="center" wrapText="1"/>
    </xf>
    <xf numFmtId="49" fontId="3" fillId="2" borderId="8" xfId="15" applyNumberFormat="1" applyFont="1" applyFill="1" applyBorder="1" applyAlignment="1">
      <alignment horizontal="center" vertical="center" wrapText="1"/>
    </xf>
    <xf numFmtId="0" fontId="2" fillId="2" borderId="8" xfId="15" applyFont="1" applyFill="1" applyBorder="1" applyAlignment="1">
      <alignment horizontal="center" vertical="center" wrapText="1"/>
    </xf>
    <xf numFmtId="166" fontId="5" fillId="2" borderId="8" xfId="16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24" fillId="5" borderId="65" xfId="0" applyFont="1" applyFill="1" applyBorder="1" applyAlignment="1">
      <alignment horizontal="center" vertical="center"/>
    </xf>
    <xf numFmtId="0" fontId="24" fillId="5" borderId="66" xfId="0" applyFont="1" applyFill="1" applyBorder="1" applyAlignment="1">
      <alignment horizontal="center" vertical="center" wrapText="1"/>
    </xf>
    <xf numFmtId="0" fontId="24" fillId="5" borderId="66" xfId="0" applyFont="1" applyFill="1" applyBorder="1" applyAlignment="1">
      <alignment horizontal="center" vertical="center"/>
    </xf>
    <xf numFmtId="0" fontId="24" fillId="5" borderId="67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/>
    <xf numFmtId="0" fontId="23" fillId="2" borderId="0" xfId="0" applyFont="1" applyFill="1"/>
    <xf numFmtId="0" fontId="36" fillId="0" borderId="0" xfId="0" applyFont="1"/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/>
    <xf numFmtId="0" fontId="24" fillId="2" borderId="32" xfId="0" applyFont="1" applyFill="1" applyBorder="1"/>
    <xf numFmtId="0" fontId="9" fillId="5" borderId="53" xfId="15" applyFont="1" applyFill="1" applyBorder="1" applyAlignment="1">
      <alignment horizontal="center" vertical="center" wrapText="1"/>
    </xf>
    <xf numFmtId="0" fontId="9" fillId="5" borderId="10" xfId="15" applyFont="1" applyFill="1" applyBorder="1" applyAlignment="1">
      <alignment horizontal="center" vertical="center" wrapText="1"/>
    </xf>
    <xf numFmtId="0" fontId="8" fillId="5" borderId="12" xfId="15" applyFont="1" applyFill="1" applyBorder="1" applyAlignment="1">
      <alignment horizontal="center" vertical="center" wrapText="1"/>
    </xf>
    <xf numFmtId="0" fontId="2" fillId="5" borderId="5" xfId="15" applyFont="1" applyFill="1" applyBorder="1" applyAlignment="1">
      <alignment horizontal="center" vertical="center"/>
    </xf>
    <xf numFmtId="0" fontId="10" fillId="5" borderId="41" xfId="15" applyFont="1" applyFill="1" applyBorder="1" applyAlignment="1">
      <alignment horizontal="center" vertical="center"/>
    </xf>
    <xf numFmtId="0" fontId="10" fillId="5" borderId="42" xfId="15" applyFont="1" applyFill="1" applyBorder="1" applyAlignment="1">
      <alignment horizontal="center" vertical="center"/>
    </xf>
    <xf numFmtId="0" fontId="10" fillId="5" borderId="44" xfId="15" applyFont="1" applyFill="1" applyBorder="1" applyAlignment="1">
      <alignment horizontal="center" vertical="center"/>
    </xf>
    <xf numFmtId="49" fontId="13" fillId="0" borderId="17" xfId="15" applyNumberFormat="1" applyFont="1" applyBorder="1" applyAlignment="1">
      <alignment horizontal="center" vertical="center" wrapText="1"/>
    </xf>
    <xf numFmtId="49" fontId="13" fillId="0" borderId="45" xfId="15" applyNumberFormat="1" applyFont="1" applyBorder="1" applyAlignment="1">
      <alignment horizontal="center" vertical="center" wrapText="1"/>
    </xf>
    <xf numFmtId="165" fontId="3" fillId="0" borderId="0" xfId="16" applyFont="1" applyAlignment="1">
      <alignment vertical="center"/>
    </xf>
    <xf numFmtId="165" fontId="18" fillId="0" borderId="0" xfId="16" applyFont="1" applyAlignment="1">
      <alignment horizontal="right" vertical="center"/>
    </xf>
    <xf numFmtId="49" fontId="13" fillId="2" borderId="6" xfId="15" applyNumberFormat="1" applyFont="1" applyFill="1" applyBorder="1" applyAlignment="1">
      <alignment horizontal="center" vertical="center" wrapText="1"/>
    </xf>
    <xf numFmtId="49" fontId="13" fillId="2" borderId="0" xfId="15" applyNumberFormat="1" applyFont="1" applyFill="1" applyBorder="1" applyAlignment="1">
      <alignment horizontal="center" vertical="center" wrapText="1"/>
    </xf>
    <xf numFmtId="166" fontId="6" fillId="2" borderId="0" xfId="16" applyNumberFormat="1" applyFont="1" applyFill="1" applyBorder="1" applyAlignment="1">
      <alignment horizontal="right" vertical="center"/>
    </xf>
    <xf numFmtId="0" fontId="2" fillId="2" borderId="6" xfId="15" applyFont="1" applyFill="1" applyBorder="1" applyAlignment="1">
      <alignment vertical="center"/>
    </xf>
    <xf numFmtId="0" fontId="2" fillId="2" borderId="0" xfId="15" applyFont="1" applyFill="1" applyBorder="1" applyAlignment="1">
      <alignment vertical="center"/>
    </xf>
    <xf numFmtId="0" fontId="2" fillId="2" borderId="0" xfId="15" applyFont="1" applyFill="1" applyBorder="1" applyAlignment="1">
      <alignment horizontal="center" wrapText="1"/>
    </xf>
    <xf numFmtId="0" fontId="2" fillId="2" borderId="7" xfId="15" applyFont="1" applyFill="1" applyBorder="1" applyAlignment="1">
      <alignment vertical="center"/>
    </xf>
    <xf numFmtId="0" fontId="2" fillId="2" borderId="8" xfId="15" applyFont="1" applyFill="1" applyBorder="1" applyAlignment="1">
      <alignment vertical="center"/>
    </xf>
    <xf numFmtId="0" fontId="2" fillId="2" borderId="8" xfId="15" applyFont="1" applyFill="1" applyBorder="1" applyAlignment="1">
      <alignment horizontal="center" vertical="center"/>
    </xf>
    <xf numFmtId="0" fontId="5" fillId="0" borderId="0" xfId="15" applyFont="1" applyAlignment="1">
      <alignment horizontal="center" vertical="center"/>
    </xf>
    <xf numFmtId="43" fontId="2" fillId="2" borderId="17" xfId="24" applyFont="1" applyFill="1" applyBorder="1" applyAlignment="1">
      <alignment horizontal="center" vertical="center" wrapText="1"/>
    </xf>
    <xf numFmtId="43" fontId="2" fillId="2" borderId="45" xfId="24" applyFont="1" applyFill="1" applyBorder="1" applyAlignment="1">
      <alignment horizontal="center" vertical="center" wrapText="1"/>
    </xf>
    <xf numFmtId="43" fontId="2" fillId="2" borderId="46" xfId="24" applyFont="1" applyFill="1" applyBorder="1" applyAlignment="1">
      <alignment horizontal="center" vertical="center" wrapText="1"/>
    </xf>
    <xf numFmtId="43" fontId="2" fillId="2" borderId="5" xfId="24" applyFont="1" applyFill="1" applyBorder="1" applyAlignment="1">
      <alignment horizontal="center" vertical="center" wrapText="1"/>
    </xf>
    <xf numFmtId="43" fontId="2" fillId="2" borderId="15" xfId="24" applyFont="1" applyFill="1" applyBorder="1" applyAlignment="1">
      <alignment horizontal="center" vertical="center" wrapText="1"/>
    </xf>
    <xf numFmtId="43" fontId="2" fillId="2" borderId="5" xfId="24" applyFont="1" applyFill="1" applyBorder="1" applyAlignment="1">
      <alignment horizontal="center" vertical="center"/>
    </xf>
    <xf numFmtId="43" fontId="2" fillId="2" borderId="15" xfId="24" applyFont="1" applyFill="1" applyBorder="1" applyAlignment="1">
      <alignment horizontal="center" vertical="center"/>
    </xf>
    <xf numFmtId="43" fontId="2" fillId="2" borderId="14" xfId="24" applyFont="1" applyFill="1" applyBorder="1" applyAlignment="1">
      <alignment horizontal="center" vertical="center" wrapText="1"/>
    </xf>
    <xf numFmtId="43" fontId="5" fillId="2" borderId="15" xfId="24" applyFont="1" applyFill="1" applyBorder="1" applyAlignment="1">
      <alignment horizontal="center" vertical="center" wrapText="1"/>
    </xf>
    <xf numFmtId="43" fontId="2" fillId="0" borderId="37" xfId="24" applyFont="1" applyFill="1" applyBorder="1" applyAlignment="1">
      <alignment horizontal="center" vertical="center"/>
    </xf>
    <xf numFmtId="43" fontId="2" fillId="0" borderId="1" xfId="24" applyFont="1" applyFill="1" applyBorder="1" applyAlignment="1">
      <alignment horizontal="center" vertical="center"/>
    </xf>
    <xf numFmtId="43" fontId="2" fillId="0" borderId="38" xfId="24" applyFont="1" applyFill="1" applyBorder="1" applyAlignment="1">
      <alignment horizontal="center" vertical="center"/>
    </xf>
    <xf numFmtId="43" fontId="13" fillId="0" borderId="10" xfId="24" applyFont="1" applyBorder="1" applyAlignment="1">
      <alignment horizontal="center" vertical="center"/>
    </xf>
    <xf numFmtId="43" fontId="13" fillId="0" borderId="5" xfId="24" applyFont="1" applyBorder="1" applyAlignment="1">
      <alignment horizontal="center" vertical="center"/>
    </xf>
    <xf numFmtId="43" fontId="13" fillId="0" borderId="42" xfId="24" applyFont="1" applyBorder="1" applyAlignment="1">
      <alignment horizontal="center" vertical="center"/>
    </xf>
    <xf numFmtId="43" fontId="5" fillId="0" borderId="50" xfId="24" applyFont="1" applyBorder="1" applyAlignment="1">
      <alignment horizontal="center" vertical="center"/>
    </xf>
    <xf numFmtId="43" fontId="5" fillId="2" borderId="7" xfId="24" applyFont="1" applyFill="1" applyBorder="1" applyAlignment="1">
      <alignment horizontal="center" vertical="center"/>
    </xf>
    <xf numFmtId="43" fontId="2" fillId="0" borderId="35" xfId="24" applyFont="1" applyBorder="1" applyAlignment="1">
      <alignment horizontal="center" vertical="center"/>
    </xf>
    <xf numFmtId="43" fontId="2" fillId="2" borderId="11" xfId="24" applyFont="1" applyFill="1" applyBorder="1" applyAlignment="1">
      <alignment horizontal="center" vertical="center"/>
    </xf>
    <xf numFmtId="43" fontId="2" fillId="0" borderId="41" xfId="24" applyFont="1" applyBorder="1" applyAlignment="1">
      <alignment horizontal="center" vertical="center"/>
    </xf>
    <xf numFmtId="43" fontId="2" fillId="2" borderId="70" xfId="24" applyFont="1" applyFill="1" applyBorder="1" applyAlignment="1">
      <alignment horizontal="center" vertical="center"/>
    </xf>
    <xf numFmtId="43" fontId="2" fillId="7" borderId="5" xfId="24" applyFont="1" applyFill="1" applyBorder="1" applyAlignment="1">
      <alignment horizontal="center" vertical="center"/>
    </xf>
    <xf numFmtId="43" fontId="2" fillId="7" borderId="15" xfId="24" applyFont="1" applyFill="1" applyBorder="1" applyAlignment="1">
      <alignment horizontal="center" vertical="center"/>
    </xf>
    <xf numFmtId="43" fontId="2" fillId="7" borderId="14" xfId="24" applyFont="1" applyFill="1" applyBorder="1" applyAlignment="1">
      <alignment horizontal="center" vertical="center"/>
    </xf>
    <xf numFmtId="0" fontId="9" fillId="6" borderId="33" xfId="10" applyFont="1" applyFill="1" applyBorder="1" applyAlignment="1">
      <alignment horizontal="center" vertical="center" wrapText="1"/>
    </xf>
    <xf numFmtId="0" fontId="9" fillId="6" borderId="34" xfId="10" applyFont="1" applyFill="1" applyBorder="1" applyAlignment="1">
      <alignment horizontal="center" vertical="center" wrapText="1"/>
    </xf>
    <xf numFmtId="0" fontId="9" fillId="6" borderId="10" xfId="10" applyFont="1" applyFill="1" applyBorder="1" applyAlignment="1">
      <alignment horizontal="center" vertical="center" wrapText="1"/>
    </xf>
    <xf numFmtId="49" fontId="13" fillId="5" borderId="16" xfId="15" applyNumberFormat="1" applyFont="1" applyFill="1" applyBorder="1" applyAlignment="1">
      <alignment horizontal="center" vertical="center" wrapText="1"/>
    </xf>
    <xf numFmtId="0" fontId="10" fillId="5" borderId="34" xfId="15" applyFont="1" applyFill="1" applyBorder="1" applyAlignment="1">
      <alignment horizontal="center" vertical="center" wrapText="1"/>
    </xf>
    <xf numFmtId="0" fontId="29" fillId="2" borderId="0" xfId="0" applyFont="1" applyFill="1" applyBorder="1" applyAlignment="1"/>
    <xf numFmtId="0" fontId="2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/>
    <xf numFmtId="0" fontId="1" fillId="2" borderId="0" xfId="14" applyFont="1" applyFill="1" applyAlignment="1">
      <alignment vertical="center"/>
    </xf>
    <xf numFmtId="0" fontId="1" fillId="2" borderId="0" xfId="14" applyFont="1" applyFill="1"/>
    <xf numFmtId="0" fontId="13" fillId="0" borderId="17" xfId="5" applyFont="1" applyBorder="1" applyAlignment="1">
      <alignment horizontal="center" vertical="center"/>
    </xf>
    <xf numFmtId="0" fontId="13" fillId="0" borderId="45" xfId="5" applyFont="1" applyBorder="1" applyAlignment="1">
      <alignment horizontal="center" vertical="center"/>
    </xf>
    <xf numFmtId="0" fontId="13" fillId="0" borderId="46" xfId="5" applyFont="1" applyBorder="1" applyAlignment="1">
      <alignment horizontal="left" vertical="center"/>
    </xf>
    <xf numFmtId="49" fontId="13" fillId="0" borderId="19" xfId="5" applyNumberFormat="1" applyFont="1" applyBorder="1" applyAlignment="1">
      <alignment horizontal="center" vertical="center"/>
    </xf>
    <xf numFmtId="49" fontId="14" fillId="0" borderId="46" xfId="8" applyNumberFormat="1" applyFont="1" applyBorder="1" applyAlignment="1">
      <alignment horizontal="left" vertical="center" wrapText="1"/>
    </xf>
    <xf numFmtId="43" fontId="14" fillId="8" borderId="17" xfId="24" applyFont="1" applyFill="1" applyBorder="1" applyAlignment="1">
      <alignment horizontal="left" vertical="center" wrapText="1"/>
    </xf>
    <xf numFmtId="43" fontId="14" fillId="8" borderId="20" xfId="24" applyFont="1" applyFill="1" applyBorder="1" applyAlignment="1">
      <alignment horizontal="left" vertical="center"/>
    </xf>
    <xf numFmtId="43" fontId="14" fillId="8" borderId="17" xfId="24" applyFont="1" applyFill="1" applyBorder="1" applyAlignment="1">
      <alignment horizontal="left" vertical="center"/>
    </xf>
    <xf numFmtId="43" fontId="14" fillId="8" borderId="46" xfId="24" applyFont="1" applyFill="1" applyBorder="1" applyAlignment="1">
      <alignment horizontal="left" vertical="center"/>
    </xf>
    <xf numFmtId="49" fontId="13" fillId="0" borderId="56" xfId="5" applyNumberFormat="1" applyFont="1" applyBorder="1" applyAlignment="1">
      <alignment horizontal="center" vertical="center" wrapText="1"/>
    </xf>
    <xf numFmtId="49" fontId="13" fillId="0" borderId="70" xfId="5" applyNumberFormat="1" applyFont="1" applyBorder="1" applyAlignment="1">
      <alignment horizontal="center" vertical="center" wrapText="1"/>
    </xf>
    <xf numFmtId="49" fontId="13" fillId="0" borderId="44" xfId="8" applyNumberFormat="1" applyFont="1" applyBorder="1" applyAlignment="1">
      <alignment horizontal="left" vertical="center" wrapText="1"/>
    </xf>
    <xf numFmtId="43" fontId="13" fillId="0" borderId="41" xfId="24" applyFont="1" applyBorder="1" applyAlignment="1">
      <alignment horizontal="left" vertical="center" wrapText="1"/>
    </xf>
    <xf numFmtId="43" fontId="14" fillId="0" borderId="49" xfId="24" applyFont="1" applyBorder="1" applyAlignment="1">
      <alignment horizontal="left" vertical="center"/>
    </xf>
    <xf numFmtId="43" fontId="14" fillId="0" borderId="41" xfId="24" applyFont="1" applyBorder="1" applyAlignment="1">
      <alignment horizontal="left" vertical="center"/>
    </xf>
    <xf numFmtId="43" fontId="14" fillId="0" borderId="44" xfId="24" applyFont="1" applyBorder="1" applyAlignment="1">
      <alignment horizontal="left" vertical="center"/>
    </xf>
    <xf numFmtId="49" fontId="11" fillId="2" borderId="25" xfId="2" applyNumberFormat="1" applyFont="1" applyFill="1" applyBorder="1" applyAlignment="1">
      <alignment horizontal="center" vertical="center"/>
    </xf>
    <xf numFmtId="49" fontId="11" fillId="2" borderId="26" xfId="2" applyNumberFormat="1" applyFont="1" applyFill="1" applyBorder="1" applyAlignment="1">
      <alignment horizontal="center" vertical="center"/>
    </xf>
    <xf numFmtId="0" fontId="13" fillId="2" borderId="40" xfId="8" applyFont="1" applyFill="1" applyBorder="1" applyAlignment="1">
      <alignment horizontal="center" vertical="center"/>
    </xf>
    <xf numFmtId="0" fontId="13" fillId="2" borderId="21" xfId="8" applyFont="1" applyFill="1" applyBorder="1"/>
    <xf numFmtId="0" fontId="13" fillId="2" borderId="28" xfId="6" applyFont="1" applyFill="1" applyBorder="1" applyAlignment="1"/>
    <xf numFmtId="0" fontId="13" fillId="2" borderId="28" xfId="6" applyFont="1" applyFill="1" applyBorder="1" applyAlignment="1">
      <alignment horizontal="left"/>
    </xf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right"/>
    </xf>
    <xf numFmtId="0" fontId="2" fillId="0" borderId="19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20" xfId="2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left" vertical="center" wrapText="1"/>
    </xf>
    <xf numFmtId="0" fontId="2" fillId="0" borderId="36" xfId="2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left" vertical="center" wrapText="1"/>
    </xf>
    <xf numFmtId="0" fontId="39" fillId="2" borderId="0" xfId="3" applyFont="1" applyFill="1"/>
    <xf numFmtId="0" fontId="6" fillId="0" borderId="3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27" fillId="0" borderId="11" xfId="10" applyFont="1" applyBorder="1" applyAlignment="1">
      <alignment horizontal="left" vertical="center" wrapText="1"/>
    </xf>
    <xf numFmtId="0" fontId="27" fillId="0" borderId="11" xfId="10" applyFont="1" applyFill="1" applyBorder="1" applyAlignment="1">
      <alignment horizontal="left" vertical="center"/>
    </xf>
    <xf numFmtId="0" fontId="27" fillId="0" borderId="11" xfId="10" applyFont="1" applyFill="1" applyBorder="1" applyAlignment="1">
      <alignment horizontal="left" vertical="center" wrapText="1"/>
    </xf>
    <xf numFmtId="0" fontId="27" fillId="0" borderId="2" xfId="10" applyFont="1" applyBorder="1" applyAlignment="1">
      <alignment horizontal="left" vertical="center" wrapText="1"/>
    </xf>
    <xf numFmtId="0" fontId="13" fillId="5" borderId="4" xfId="15" applyFont="1" applyFill="1" applyBorder="1" applyAlignment="1">
      <alignment horizontal="center" vertical="center"/>
    </xf>
    <xf numFmtId="0" fontId="13" fillId="5" borderId="1" xfId="15" applyFont="1" applyFill="1" applyBorder="1" applyAlignment="1">
      <alignment horizontal="center" vertical="center"/>
    </xf>
    <xf numFmtId="0" fontId="40" fillId="0" borderId="11" xfId="15" applyFont="1" applyBorder="1" applyAlignment="1">
      <alignment horizontal="left" wrapText="1"/>
    </xf>
    <xf numFmtId="0" fontId="32" fillId="0" borderId="11" xfId="15" applyFont="1" applyBorder="1" applyAlignment="1">
      <alignment horizontal="left" vertical="center" wrapText="1" indent="1"/>
    </xf>
    <xf numFmtId="0" fontId="32" fillId="0" borderId="11" xfId="15" applyFont="1" applyBorder="1" applyAlignment="1">
      <alignment horizontal="left" vertical="center" wrapText="1"/>
    </xf>
    <xf numFmtId="0" fontId="41" fillId="0" borderId="11" xfId="15" applyFont="1" applyBorder="1" applyAlignment="1">
      <alignment horizontal="left" vertical="center" wrapText="1" indent="2"/>
    </xf>
    <xf numFmtId="0" fontId="41" fillId="0" borderId="2" xfId="15" applyFont="1" applyBorder="1" applyAlignment="1">
      <alignment horizontal="left" vertical="center" wrapText="1" indent="2"/>
    </xf>
    <xf numFmtId="0" fontId="40" fillId="0" borderId="11" xfId="15" applyFont="1" applyBorder="1" applyAlignment="1">
      <alignment horizontal="left" vertical="center" wrapText="1" indent="1"/>
    </xf>
    <xf numFmtId="0" fontId="42" fillId="0" borderId="11" xfId="15" applyFont="1" applyBorder="1" applyAlignment="1">
      <alignment horizontal="left" vertical="center" wrapText="1" indent="2"/>
    </xf>
    <xf numFmtId="0" fontId="10" fillId="5" borderId="3" xfId="15" applyFont="1" applyFill="1" applyBorder="1" applyAlignment="1">
      <alignment horizontal="center" vertical="center"/>
    </xf>
    <xf numFmtId="0" fontId="43" fillId="0" borderId="46" xfId="15" applyFont="1" applyBorder="1" applyAlignment="1">
      <alignment horizontal="left" vertical="center" wrapText="1"/>
    </xf>
    <xf numFmtId="0" fontId="44" fillId="0" borderId="15" xfId="15" applyFont="1" applyBorder="1" applyAlignment="1">
      <alignment horizontal="left" vertical="center" wrapText="1"/>
    </xf>
    <xf numFmtId="0" fontId="44" fillId="0" borderId="15" xfId="15" applyFont="1" applyBorder="1" applyAlignment="1">
      <alignment horizontal="left" vertical="center" wrapText="1" indent="1"/>
    </xf>
    <xf numFmtId="0" fontId="45" fillId="0" borderId="15" xfId="15" applyFont="1" applyBorder="1" applyAlignment="1">
      <alignment horizontal="left" vertical="center" wrapText="1" indent="2"/>
    </xf>
    <xf numFmtId="0" fontId="45" fillId="0" borderId="38" xfId="15" applyFont="1" applyBorder="1" applyAlignment="1">
      <alignment horizontal="left" vertical="center" wrapText="1" indent="2"/>
    </xf>
    <xf numFmtId="0" fontId="17" fillId="0" borderId="15" xfId="15" applyFont="1" applyBorder="1" applyAlignment="1">
      <alignment horizontal="left" vertical="center" wrapText="1" indent="2"/>
    </xf>
    <xf numFmtId="0" fontId="44" fillId="0" borderId="15" xfId="15" applyFont="1" applyBorder="1" applyAlignment="1">
      <alignment horizontal="left" vertical="center" wrapText="1" indent="2"/>
    </xf>
    <xf numFmtId="0" fontId="17" fillId="0" borderId="15" xfId="15" applyFont="1" applyBorder="1" applyAlignment="1">
      <alignment horizontal="left" vertical="center" wrapText="1" indent="3"/>
    </xf>
    <xf numFmtId="0" fontId="17" fillId="0" borderId="44" xfId="15" applyFont="1" applyBorder="1" applyAlignment="1">
      <alignment horizontal="left" vertical="center" wrapText="1" indent="3"/>
    </xf>
    <xf numFmtId="0" fontId="2" fillId="5" borderId="14" xfId="15" applyFont="1" applyFill="1" applyBorder="1" applyAlignment="1">
      <alignment horizontal="center" vertical="center" wrapText="1"/>
    </xf>
    <xf numFmtId="0" fontId="2" fillId="5" borderId="15" xfId="15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14" fillId="0" borderId="19" xfId="8" applyFont="1" applyBorder="1" applyAlignment="1">
      <alignment horizontal="left" vertical="center" wrapText="1"/>
    </xf>
    <xf numFmtId="0" fontId="14" fillId="0" borderId="5" xfId="8" applyFont="1" applyBorder="1" applyAlignment="1">
      <alignment horizontal="left" vertical="center" wrapText="1"/>
    </xf>
    <xf numFmtId="0" fontId="14" fillId="0" borderId="8" xfId="8" applyFont="1" applyBorder="1" applyAlignment="1">
      <alignment horizontal="left" vertical="center" wrapText="1"/>
    </xf>
    <xf numFmtId="0" fontId="28" fillId="0" borderId="7" xfId="8" applyFont="1" applyBorder="1" applyAlignment="1">
      <alignment horizontal="left" vertical="center" wrapText="1"/>
    </xf>
    <xf numFmtId="0" fontId="14" fillId="0" borderId="45" xfId="5" applyFont="1" applyBorder="1" applyAlignment="1">
      <alignment horizontal="left" vertical="center"/>
    </xf>
    <xf numFmtId="0" fontId="14" fillId="0" borderId="5" xfId="5" applyFont="1" applyBorder="1" applyAlignment="1">
      <alignment horizontal="left" vertical="center" wrapText="1"/>
    </xf>
    <xf numFmtId="49" fontId="13" fillId="5" borderId="37" xfId="15" applyNumberFormat="1" applyFont="1" applyFill="1" applyBorder="1" applyAlignment="1">
      <alignment horizontal="center" vertical="center"/>
    </xf>
    <xf numFmtId="49" fontId="13" fillId="5" borderId="1" xfId="15" applyNumberFormat="1" applyFont="1" applyFill="1" applyBorder="1" applyAlignment="1">
      <alignment horizontal="center" vertical="center"/>
    </xf>
    <xf numFmtId="0" fontId="13" fillId="5" borderId="38" xfId="15" applyFont="1" applyFill="1" applyBorder="1" applyAlignment="1">
      <alignment horizontal="center" vertical="center"/>
    </xf>
    <xf numFmtId="0" fontId="14" fillId="2" borderId="0" xfId="15" applyFont="1" applyFill="1" applyBorder="1" applyAlignment="1">
      <alignment horizontal="center" vertical="top" wrapText="1"/>
    </xf>
    <xf numFmtId="0" fontId="40" fillId="0" borderId="18" xfId="15" applyFont="1" applyBorder="1" applyAlignment="1">
      <alignment horizontal="left" vertical="center"/>
    </xf>
    <xf numFmtId="0" fontId="42" fillId="0" borderId="70" xfId="15" applyFont="1" applyBorder="1" applyAlignment="1">
      <alignment horizontal="left" vertical="center" wrapText="1" indent="2"/>
    </xf>
    <xf numFmtId="0" fontId="5" fillId="4" borderId="63" xfId="2" applyFont="1" applyFill="1" applyBorder="1" applyAlignment="1">
      <alignment horizontal="right" vertical="center" wrapText="1"/>
    </xf>
    <xf numFmtId="0" fontId="3" fillId="2" borderId="6" xfId="2" applyFont="1" applyFill="1" applyBorder="1" applyAlignment="1">
      <alignment horizontal="center" vertical="center" wrapText="1"/>
    </xf>
    <xf numFmtId="49" fontId="2" fillId="2" borderId="0" xfId="2" applyNumberFormat="1" applyFont="1" applyFill="1" applyBorder="1" applyAlignment="1">
      <alignment horizontal="center" vertical="center" wrapText="1"/>
    </xf>
    <xf numFmtId="0" fontId="2" fillId="2" borderId="23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2" fillId="0" borderId="0" xfId="14" applyFont="1"/>
    <xf numFmtId="0" fontId="3" fillId="0" borderId="73" xfId="2" applyFont="1" applyBorder="1" applyAlignment="1">
      <alignment horizontal="center" vertical="center" wrapText="1"/>
    </xf>
    <xf numFmtId="0" fontId="3" fillId="0" borderId="58" xfId="2" applyFont="1" applyBorder="1" applyAlignment="1">
      <alignment horizontal="center" vertical="center" wrapText="1"/>
    </xf>
    <xf numFmtId="0" fontId="2" fillId="0" borderId="0" xfId="14" applyFont="1" applyAlignment="1">
      <alignment horizontal="left"/>
    </xf>
    <xf numFmtId="0" fontId="0" fillId="0" borderId="0" xfId="0" applyAlignment="1">
      <alignment vertical="center"/>
    </xf>
    <xf numFmtId="0" fontId="46" fillId="0" borderId="0" xfId="0" applyFont="1"/>
    <xf numFmtId="0" fontId="29" fillId="0" borderId="0" xfId="0" applyFont="1"/>
    <xf numFmtId="0" fontId="29" fillId="0" borderId="11" xfId="0" applyFont="1" applyFill="1" applyBorder="1" applyAlignment="1">
      <alignment vertical="center" wrapText="1"/>
    </xf>
    <xf numFmtId="0" fontId="50" fillId="2" borderId="0" xfId="14" applyFont="1" applyFill="1" applyBorder="1"/>
    <xf numFmtId="0" fontId="3" fillId="0" borderId="17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9" borderId="65" xfId="2" applyFont="1" applyFill="1" applyBorder="1" applyAlignment="1">
      <alignment horizontal="center" vertical="center" wrapText="1"/>
    </xf>
    <xf numFmtId="0" fontId="48" fillId="10" borderId="66" xfId="2" applyFont="1" applyFill="1" applyBorder="1" applyAlignment="1">
      <alignment vertical="center" wrapText="1"/>
    </xf>
    <xf numFmtId="0" fontId="49" fillId="10" borderId="66" xfId="2" applyFont="1" applyFill="1" applyBorder="1" applyAlignment="1">
      <alignment vertical="center" wrapText="1"/>
    </xf>
    <xf numFmtId="0" fontId="49" fillId="10" borderId="67" xfId="2" applyFont="1" applyFill="1" applyBorder="1" applyAlignment="1">
      <alignment vertical="center" wrapText="1"/>
    </xf>
    <xf numFmtId="0" fontId="3" fillId="0" borderId="11" xfId="2" applyFont="1" applyBorder="1" applyAlignment="1">
      <alignment horizontal="left" vertical="center" wrapText="1"/>
    </xf>
    <xf numFmtId="0" fontId="8" fillId="0" borderId="70" xfId="2" applyFont="1" applyBorder="1" applyAlignment="1">
      <alignment horizontal="left" vertical="center" wrapText="1"/>
    </xf>
    <xf numFmtId="0" fontId="3" fillId="0" borderId="65" xfId="2" applyFont="1" applyBorder="1" applyAlignment="1">
      <alignment horizontal="center" vertical="center" wrapText="1"/>
    </xf>
    <xf numFmtId="0" fontId="8" fillId="0" borderId="7" xfId="14" applyFont="1" applyBorder="1" applyAlignment="1">
      <alignment vertical="center"/>
    </xf>
    <xf numFmtId="0" fontId="3" fillId="0" borderId="7" xfId="2" applyFont="1" applyBorder="1" applyAlignment="1">
      <alignment horizontal="left" vertical="center" wrapText="1"/>
    </xf>
    <xf numFmtId="0" fontId="8" fillId="0" borderId="70" xfId="14" applyFont="1" applyBorder="1" applyAlignment="1">
      <alignment horizontal="left" vertical="center"/>
    </xf>
    <xf numFmtId="0" fontId="3" fillId="0" borderId="18" xfId="2" applyFont="1" applyBorder="1" applyAlignment="1">
      <alignment horizontal="left" vertical="center" wrapText="1"/>
    </xf>
    <xf numFmtId="0" fontId="3" fillId="0" borderId="46" xfId="2" applyFont="1" applyBorder="1" applyAlignment="1">
      <alignment horizontal="left" vertical="center" wrapText="1"/>
    </xf>
    <xf numFmtId="0" fontId="3" fillId="0" borderId="15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15" xfId="14" applyFont="1" applyBorder="1" applyAlignment="1">
      <alignment horizontal="left" vertical="center" wrapText="1"/>
    </xf>
    <xf numFmtId="0" fontId="6" fillId="5" borderId="26" xfId="2" applyFont="1" applyFill="1" applyBorder="1" applyAlignment="1">
      <alignment horizontal="center" vertical="center" wrapText="1"/>
    </xf>
    <xf numFmtId="0" fontId="10" fillId="5" borderId="67" xfId="2" applyFont="1" applyFill="1" applyBorder="1" applyAlignment="1">
      <alignment horizontal="center" vertical="center" wrapText="1"/>
    </xf>
    <xf numFmtId="0" fontId="3" fillId="5" borderId="17" xfId="2" applyFont="1" applyFill="1" applyBorder="1" applyAlignment="1">
      <alignment horizontal="center" vertical="center" wrapText="1"/>
    </xf>
    <xf numFmtId="0" fontId="3" fillId="5" borderId="37" xfId="2" applyFont="1" applyFill="1" applyBorder="1" applyAlignment="1">
      <alignment horizontal="center" vertical="center" wrapText="1"/>
    </xf>
    <xf numFmtId="0" fontId="3" fillId="5" borderId="65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0" fillId="2" borderId="29" xfId="0" applyFill="1" applyBorder="1"/>
    <xf numFmtId="0" fontId="51" fillId="2" borderId="30" xfId="0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  <xf numFmtId="0" fontId="0" fillId="2" borderId="32" xfId="0" applyFill="1" applyBorder="1"/>
    <xf numFmtId="0" fontId="0" fillId="3" borderId="67" xfId="0" applyFill="1" applyBorder="1"/>
    <xf numFmtId="0" fontId="0" fillId="3" borderId="55" xfId="0" applyFill="1" applyBorder="1"/>
    <xf numFmtId="0" fontId="46" fillId="2" borderId="0" xfId="0" applyFont="1" applyFill="1" applyBorder="1"/>
    <xf numFmtId="0" fontId="0" fillId="2" borderId="0" xfId="0" applyFill="1" applyBorder="1"/>
    <xf numFmtId="0" fontId="51" fillId="0" borderId="7" xfId="0" applyFont="1" applyBorder="1"/>
    <xf numFmtId="0" fontId="29" fillId="0" borderId="11" xfId="0" applyFont="1" applyBorder="1" applyAlignment="1">
      <alignment horizontal="left" indent="2"/>
    </xf>
    <xf numFmtId="0" fontId="29" fillId="0" borderId="11" xfId="0" applyFont="1" applyBorder="1" applyAlignment="1">
      <alignment horizontal="left" indent="4"/>
    </xf>
    <xf numFmtId="0" fontId="51" fillId="0" borderId="2" xfId="0" applyFont="1" applyBorder="1"/>
    <xf numFmtId="0" fontId="29" fillId="0" borderId="46" xfId="0" applyFont="1" applyBorder="1"/>
    <xf numFmtId="0" fontId="29" fillId="0" borderId="15" xfId="0" applyFont="1" applyBorder="1"/>
    <xf numFmtId="0" fontId="51" fillId="0" borderId="44" xfId="0" applyFont="1" applyBorder="1"/>
    <xf numFmtId="0" fontId="29" fillId="0" borderId="15" xfId="0" applyFont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 wrapText="1"/>
    </xf>
    <xf numFmtId="0" fontId="29" fillId="2" borderId="26" xfId="0" applyFont="1" applyFill="1" applyBorder="1" applyAlignment="1">
      <alignment horizontal="left" vertical="center" wrapText="1"/>
    </xf>
    <xf numFmtId="0" fontId="0" fillId="2" borderId="26" xfId="0" applyFill="1" applyBorder="1"/>
    <xf numFmtId="0" fontId="0" fillId="2" borderId="27" xfId="0" applyFill="1" applyBorder="1"/>
    <xf numFmtId="0" fontId="46" fillId="2" borderId="31" xfId="0" applyFont="1" applyFill="1" applyBorder="1"/>
    <xf numFmtId="0" fontId="0" fillId="2" borderId="31" xfId="0" applyFill="1" applyBorder="1"/>
    <xf numFmtId="0" fontId="52" fillId="0" borderId="11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51" fillId="0" borderId="46" xfId="0" applyFont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38" fillId="0" borderId="44" xfId="0" applyFont="1" applyBorder="1" applyAlignment="1">
      <alignment vertical="center" wrapText="1"/>
    </xf>
    <xf numFmtId="0" fontId="25" fillId="0" borderId="46" xfId="0" applyFont="1" applyBorder="1"/>
    <xf numFmtId="0" fontId="25" fillId="0" borderId="15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23" fillId="5" borderId="66" xfId="0" applyFont="1" applyFill="1" applyBorder="1" applyAlignment="1">
      <alignment horizontal="center" vertical="center" wrapText="1"/>
    </xf>
    <xf numFmtId="49" fontId="51" fillId="0" borderId="14" xfId="0" applyNumberFormat="1" applyFont="1" applyBorder="1" applyAlignment="1"/>
    <xf numFmtId="49" fontId="51" fillId="0" borderId="14" xfId="0" applyNumberFormat="1" applyFont="1" applyFill="1" applyBorder="1"/>
    <xf numFmtId="49" fontId="29" fillId="0" borderId="14" xfId="0" applyNumberFormat="1" applyFont="1" applyBorder="1" applyAlignment="1"/>
    <xf numFmtId="49" fontId="29" fillId="0" borderId="14" xfId="0" applyNumberFormat="1" applyFont="1" applyFill="1" applyBorder="1"/>
    <xf numFmtId="49" fontId="51" fillId="0" borderId="41" xfId="0" applyNumberFormat="1" applyFont="1" applyFill="1" applyBorder="1"/>
    <xf numFmtId="0" fontId="0" fillId="2" borderId="25" xfId="0" applyFill="1" applyBorder="1"/>
    <xf numFmtId="0" fontId="0" fillId="2" borderId="28" xfId="0" applyFill="1" applyBorder="1"/>
    <xf numFmtId="0" fontId="58" fillId="2" borderId="0" xfId="0" applyFont="1" applyFill="1" applyBorder="1"/>
    <xf numFmtId="0" fontId="0" fillId="2" borderId="30" xfId="0" applyFill="1" applyBorder="1"/>
    <xf numFmtId="49" fontId="51" fillId="0" borderId="33" xfId="0" applyNumberFormat="1" applyFont="1" applyBorder="1" applyAlignment="1"/>
    <xf numFmtId="0" fontId="51" fillId="0" borderId="7" xfId="0" applyFont="1" applyBorder="1" applyAlignment="1">
      <alignment wrapText="1"/>
    </xf>
    <xf numFmtId="0" fontId="51" fillId="0" borderId="11" xfId="0" applyFont="1" applyBorder="1" applyAlignment="1">
      <alignment horizontal="left" indent="1"/>
    </xf>
    <xf numFmtId="0" fontId="0" fillId="0" borderId="11" xfId="0" applyBorder="1" applyAlignment="1">
      <alignment horizontal="left" indent="2"/>
    </xf>
    <xf numFmtId="0" fontId="29" fillId="0" borderId="11" xfId="0" applyFont="1" applyFill="1" applyBorder="1" applyAlignment="1">
      <alignment horizontal="left" indent="2"/>
    </xf>
    <xf numFmtId="0" fontId="51" fillId="0" borderId="11" xfId="0" applyFont="1" applyFill="1" applyBorder="1"/>
    <xf numFmtId="0" fontId="51" fillId="0" borderId="70" xfId="0" applyFont="1" applyFill="1" applyBorder="1"/>
    <xf numFmtId="0" fontId="47" fillId="5" borderId="17" xfId="0" applyFont="1" applyFill="1" applyBorder="1" applyAlignment="1">
      <alignment horizontal="center" vertical="center"/>
    </xf>
    <xf numFmtId="0" fontId="51" fillId="5" borderId="45" xfId="0" applyFont="1" applyFill="1" applyBorder="1" applyAlignment="1">
      <alignment horizontal="center" vertical="center"/>
    </xf>
    <xf numFmtId="0" fontId="51" fillId="5" borderId="46" xfId="0" applyFont="1" applyFill="1" applyBorder="1" applyAlignment="1">
      <alignment horizontal="center" vertical="center"/>
    </xf>
    <xf numFmtId="0" fontId="51" fillId="5" borderId="59" xfId="0" applyFont="1" applyFill="1" applyBorder="1" applyAlignment="1">
      <alignment horizontal="center" vertical="center"/>
    </xf>
    <xf numFmtId="0" fontId="51" fillId="5" borderId="60" xfId="0" applyFont="1" applyFill="1" applyBorder="1" applyAlignment="1">
      <alignment horizontal="center" vertical="center" wrapText="1"/>
    </xf>
    <xf numFmtId="0" fontId="51" fillId="5" borderId="44" xfId="0" applyFont="1" applyFill="1" applyBorder="1" applyAlignment="1">
      <alignment horizontal="center" vertical="center"/>
    </xf>
    <xf numFmtId="0" fontId="23" fillId="5" borderId="66" xfId="0" applyFont="1" applyFill="1" applyBorder="1" applyAlignment="1">
      <alignment horizontal="center" wrapText="1"/>
    </xf>
    <xf numFmtId="0" fontId="23" fillId="5" borderId="67" xfId="0" applyFont="1" applyFill="1" applyBorder="1" applyAlignment="1">
      <alignment horizontal="center" vertical="center" wrapText="1"/>
    </xf>
    <xf numFmtId="0" fontId="51" fillId="0" borderId="46" xfId="0" applyFont="1" applyBorder="1"/>
    <xf numFmtId="0" fontId="29" fillId="0" borderId="15" xfId="0" applyFont="1" applyBorder="1" applyAlignment="1">
      <alignment horizontal="left" indent="2"/>
    </xf>
    <xf numFmtId="0" fontId="29" fillId="0" borderId="15" xfId="0" applyFont="1" applyBorder="1" applyAlignment="1">
      <alignment horizontal="left" indent="4"/>
    </xf>
    <xf numFmtId="0" fontId="51" fillId="0" borderId="15" xfId="0" applyFont="1" applyBorder="1" applyAlignment="1">
      <alignment wrapText="1"/>
    </xf>
    <xf numFmtId="0" fontId="51" fillId="0" borderId="44" xfId="0" applyFont="1" applyBorder="1" applyAlignment="1">
      <alignment horizontal="left" wrapText="1"/>
    </xf>
    <xf numFmtId="0" fontId="46" fillId="2" borderId="26" xfId="0" applyFont="1" applyFill="1" applyBorder="1"/>
    <xf numFmtId="0" fontId="50" fillId="2" borderId="26" xfId="14" applyFont="1" applyFill="1" applyBorder="1"/>
    <xf numFmtId="0" fontId="10" fillId="5" borderId="62" xfId="2" applyFont="1" applyFill="1" applyBorder="1" applyAlignment="1">
      <alignment horizontal="center" vertical="center" wrapText="1"/>
    </xf>
    <xf numFmtId="0" fontId="10" fillId="5" borderId="24" xfId="2" applyFont="1" applyFill="1" applyBorder="1" applyAlignment="1">
      <alignment horizontal="center" vertical="center" wrapText="1"/>
    </xf>
    <xf numFmtId="0" fontId="9" fillId="0" borderId="73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9" fillId="0" borderId="74" xfId="2" applyFont="1" applyBorder="1" applyAlignment="1">
      <alignment horizontal="center" vertical="center" wrapText="1"/>
    </xf>
    <xf numFmtId="0" fontId="9" fillId="2" borderId="58" xfId="2" applyFont="1" applyFill="1" applyBorder="1" applyAlignment="1">
      <alignment horizontal="center" vertical="center" wrapText="1"/>
    </xf>
    <xf numFmtId="0" fontId="9" fillId="0" borderId="74" xfId="14" applyFont="1" applyBorder="1"/>
    <xf numFmtId="0" fontId="28" fillId="0" borderId="24" xfId="14" applyFont="1" applyBorder="1" applyAlignment="1"/>
    <xf numFmtId="0" fontId="3" fillId="0" borderId="58" xfId="14" applyFont="1" applyBorder="1" applyAlignment="1">
      <alignment horizontal="center"/>
    </xf>
    <xf numFmtId="0" fontId="2" fillId="5" borderId="74" xfId="2" applyFont="1" applyFill="1" applyBorder="1" applyAlignment="1">
      <alignment horizontal="center" vertical="center" wrapText="1"/>
    </xf>
    <xf numFmtId="49" fontId="2" fillId="0" borderId="73" xfId="2" applyNumberFormat="1" applyFont="1" applyFill="1" applyBorder="1" applyAlignment="1">
      <alignment horizontal="center" vertical="center" wrapText="1"/>
    </xf>
    <xf numFmtId="49" fontId="2" fillId="0" borderId="58" xfId="2" applyNumberFormat="1" applyFont="1" applyFill="1" applyBorder="1" applyAlignment="1">
      <alignment horizontal="center" vertical="center" wrapText="1"/>
    </xf>
    <xf numFmtId="0" fontId="2" fillId="0" borderId="58" xfId="2" applyFont="1" applyFill="1" applyBorder="1" applyAlignment="1">
      <alignment horizontal="center" vertical="center" wrapText="1"/>
    </xf>
    <xf numFmtId="0" fontId="2" fillId="0" borderId="74" xfId="2" applyFont="1" applyFill="1" applyBorder="1" applyAlignment="1">
      <alignment horizontal="center" vertical="center" wrapText="1"/>
    </xf>
    <xf numFmtId="49" fontId="2" fillId="0" borderId="74" xfId="2" applyNumberFormat="1" applyFont="1" applyFill="1" applyBorder="1" applyAlignment="1">
      <alignment horizontal="center" vertical="center" wrapText="1"/>
    </xf>
    <xf numFmtId="0" fontId="2" fillId="0" borderId="73" xfId="2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left" indent="2"/>
    </xf>
    <xf numFmtId="43" fontId="51" fillId="0" borderId="17" xfId="24" applyFont="1" applyBorder="1"/>
    <xf numFmtId="43" fontId="29" fillId="0" borderId="18" xfId="24" applyFont="1" applyBorder="1"/>
    <xf numFmtId="43" fontId="0" fillId="0" borderId="46" xfId="24" applyFont="1" applyBorder="1"/>
    <xf numFmtId="43" fontId="29" fillId="0" borderId="14" xfId="24" applyFont="1" applyBorder="1" applyAlignment="1">
      <alignment horizontal="left" indent="2"/>
    </xf>
    <xf numFmtId="43" fontId="29" fillId="0" borderId="5" xfId="24" applyFont="1" applyBorder="1"/>
    <xf numFmtId="43" fontId="29" fillId="0" borderId="11" xfId="24" applyFont="1" applyBorder="1"/>
    <xf numFmtId="43" fontId="0" fillId="0" borderId="15" xfId="24" applyFont="1" applyBorder="1"/>
    <xf numFmtId="43" fontId="29" fillId="6" borderId="14" xfId="24" applyFont="1" applyFill="1" applyBorder="1" applyAlignment="1">
      <alignment horizontal="left" indent="2"/>
    </xf>
    <xf numFmtId="43" fontId="29" fillId="6" borderId="5" xfId="24" applyFont="1" applyFill="1" applyBorder="1"/>
    <xf numFmtId="43" fontId="29" fillId="6" borderId="11" xfId="24" applyFont="1" applyFill="1" applyBorder="1"/>
    <xf numFmtId="43" fontId="0" fillId="6" borderId="15" xfId="24" applyFont="1" applyFill="1" applyBorder="1"/>
    <xf numFmtId="43" fontId="29" fillId="0" borderId="42" xfId="24" applyFont="1" applyBorder="1"/>
    <xf numFmtId="43" fontId="29" fillId="0" borderId="17" xfId="24" applyFont="1" applyBorder="1" applyAlignment="1">
      <alignment horizontal="left" vertical="center"/>
    </xf>
    <xf numFmtId="43" fontId="29" fillId="0" borderId="45" xfId="24" applyFont="1" applyBorder="1" applyAlignment="1">
      <alignment horizontal="left" vertical="center"/>
    </xf>
    <xf numFmtId="43" fontId="29" fillId="0" borderId="14" xfId="24" applyFont="1" applyBorder="1" applyAlignment="1">
      <alignment horizontal="left" vertical="center"/>
    </xf>
    <xf numFmtId="43" fontId="29" fillId="0" borderId="5" xfId="24" applyFont="1" applyBorder="1" applyAlignment="1">
      <alignment horizontal="left" vertical="center"/>
    </xf>
    <xf numFmtId="43" fontId="29" fillId="0" borderId="14" xfId="24" applyFont="1" applyFill="1" applyBorder="1" applyAlignment="1">
      <alignment horizontal="left" vertical="center"/>
    </xf>
    <xf numFmtId="43" fontId="29" fillId="0" borderId="5" xfId="24" applyFont="1" applyFill="1" applyBorder="1" applyAlignment="1">
      <alignment horizontal="left" vertical="center"/>
    </xf>
    <xf numFmtId="43" fontId="54" fillId="0" borderId="14" xfId="24" applyFont="1" applyFill="1" applyBorder="1" applyAlignment="1">
      <alignment vertical="center" wrapText="1"/>
    </xf>
    <xf numFmtId="43" fontId="54" fillId="0" borderId="5" xfId="24" applyFont="1" applyFill="1" applyBorder="1" applyAlignment="1">
      <alignment vertical="center" wrapText="1"/>
    </xf>
    <xf numFmtId="43" fontId="29" fillId="6" borderId="14" xfId="24" applyFont="1" applyFill="1" applyBorder="1" applyAlignment="1">
      <alignment horizontal="left" vertical="center"/>
    </xf>
    <xf numFmtId="43" fontId="29" fillId="6" borderId="5" xfId="24" applyFont="1" applyFill="1" applyBorder="1" applyAlignment="1">
      <alignment horizontal="left" vertical="center"/>
    </xf>
    <xf numFmtId="43" fontId="29" fillId="6" borderId="5" xfId="24" applyFont="1" applyFill="1" applyBorder="1" applyAlignment="1">
      <alignment horizontal="left" vertical="center" wrapText="1"/>
    </xf>
    <xf numFmtId="43" fontId="29" fillId="6" borderId="15" xfId="24" applyFont="1" applyFill="1" applyBorder="1" applyAlignment="1">
      <alignment horizontal="left" vertical="center"/>
    </xf>
    <xf numFmtId="43" fontId="29" fillId="6" borderId="46" xfId="24" applyFont="1" applyFill="1" applyBorder="1" applyAlignment="1">
      <alignment horizontal="left" vertical="center"/>
    </xf>
    <xf numFmtId="43" fontId="29" fillId="6" borderId="44" xfId="24" applyFont="1" applyFill="1" applyBorder="1" applyAlignment="1">
      <alignment horizontal="left" vertical="center"/>
    </xf>
    <xf numFmtId="43" fontId="29" fillId="6" borderId="17" xfId="24" applyFont="1" applyFill="1" applyBorder="1" applyAlignment="1">
      <alignment horizontal="left" vertical="center"/>
    </xf>
    <xf numFmtId="43" fontId="29" fillId="6" borderId="45" xfId="24" applyFont="1" applyFill="1" applyBorder="1" applyAlignment="1">
      <alignment horizontal="left" vertical="center"/>
    </xf>
    <xf numFmtId="43" fontId="29" fillId="6" borderId="41" xfId="24" applyFont="1" applyFill="1" applyBorder="1" applyAlignment="1">
      <alignment horizontal="left" vertical="center"/>
    </xf>
    <xf numFmtId="43" fontId="29" fillId="6" borderId="42" xfId="24" applyFont="1" applyFill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70" xfId="0" applyFont="1" applyBorder="1" applyAlignment="1">
      <alignment horizontal="left" vertical="center" wrapText="1"/>
    </xf>
    <xf numFmtId="43" fontId="51" fillId="6" borderId="41" xfId="24" applyFont="1" applyFill="1" applyBorder="1" applyAlignment="1">
      <alignment vertical="center" wrapText="1"/>
    </xf>
    <xf numFmtId="43" fontId="51" fillId="6" borderId="42" xfId="24" applyFont="1" applyFill="1" applyBorder="1" applyAlignment="1">
      <alignment vertical="center" wrapText="1"/>
    </xf>
    <xf numFmtId="43" fontId="51" fillId="0" borderId="33" xfId="24" applyFont="1" applyBorder="1" applyAlignment="1">
      <alignment horizontal="center" vertical="center"/>
    </xf>
    <xf numFmtId="43" fontId="51" fillId="0" borderId="10" xfId="24" applyFont="1" applyBorder="1" applyAlignment="1">
      <alignment horizontal="center" vertical="center" wrapText="1"/>
    </xf>
    <xf numFmtId="43" fontId="51" fillId="0" borderId="14" xfId="24" applyFont="1" applyBorder="1" applyAlignment="1">
      <alignment horizontal="center" vertical="center"/>
    </xf>
    <xf numFmtId="43" fontId="51" fillId="0" borderId="5" xfId="24" applyFont="1" applyBorder="1" applyAlignment="1">
      <alignment horizontal="center" vertical="center"/>
    </xf>
    <xf numFmtId="43" fontId="51" fillId="0" borderId="14" xfId="24" applyFont="1" applyFill="1" applyBorder="1" applyAlignment="1">
      <alignment horizontal="center" vertical="center"/>
    </xf>
    <xf numFmtId="43" fontId="29" fillId="0" borderId="5" xfId="24" applyFont="1" applyFill="1" applyBorder="1" applyAlignment="1">
      <alignment horizontal="center" vertical="center"/>
    </xf>
    <xf numFmtId="43" fontId="29" fillId="0" borderId="14" xfId="24" applyFont="1" applyBorder="1" applyAlignment="1">
      <alignment horizontal="center" vertical="center"/>
    </xf>
    <xf numFmtId="43" fontId="29" fillId="0" borderId="5" xfId="24" applyFont="1" applyBorder="1" applyAlignment="1">
      <alignment horizontal="center" vertical="center"/>
    </xf>
    <xf numFmtId="43" fontId="51" fillId="6" borderId="14" xfId="24" applyFont="1" applyFill="1" applyBorder="1" applyAlignment="1">
      <alignment horizontal="center" vertical="center"/>
    </xf>
    <xf numFmtId="43" fontId="51" fillId="6" borderId="5" xfId="24" applyFont="1" applyFill="1" applyBorder="1" applyAlignment="1">
      <alignment horizontal="center" vertical="center"/>
    </xf>
    <xf numFmtId="43" fontId="29" fillId="6" borderId="5" xfId="24" applyFont="1" applyFill="1" applyBorder="1" applyAlignment="1">
      <alignment horizontal="center" vertical="center"/>
    </xf>
    <xf numFmtId="43" fontId="29" fillId="6" borderId="14" xfId="24" applyFont="1" applyFill="1" applyBorder="1" applyAlignment="1">
      <alignment horizontal="center" vertical="center"/>
    </xf>
    <xf numFmtId="43" fontId="51" fillId="6" borderId="34" xfId="24" applyFont="1" applyFill="1" applyBorder="1" applyAlignment="1">
      <alignment horizontal="center" vertical="center"/>
    </xf>
    <xf numFmtId="43" fontId="29" fillId="6" borderId="15" xfId="24" applyFont="1" applyFill="1" applyBorder="1" applyAlignment="1">
      <alignment horizontal="center" vertical="center"/>
    </xf>
    <xf numFmtId="43" fontId="29" fillId="6" borderId="44" xfId="24" applyFont="1" applyFill="1" applyBorder="1" applyAlignment="1">
      <alignment horizontal="center" vertical="center"/>
    </xf>
    <xf numFmtId="43" fontId="0" fillId="6" borderId="44" xfId="24" applyFont="1" applyFill="1" applyBorder="1"/>
    <xf numFmtId="43" fontId="29" fillId="0" borderId="52" xfId="24" applyFont="1" applyBorder="1"/>
    <xf numFmtId="43" fontId="29" fillId="0" borderId="53" xfId="24" applyFont="1" applyBorder="1"/>
    <xf numFmtId="43" fontId="29" fillId="2" borderId="35" xfId="24" applyFont="1" applyFill="1" applyBorder="1"/>
    <xf numFmtId="43" fontId="29" fillId="2" borderId="12" xfId="24" applyFont="1" applyFill="1" applyBorder="1"/>
    <xf numFmtId="43" fontId="29" fillId="0" borderId="33" xfId="24" applyFont="1" applyBorder="1"/>
    <xf numFmtId="43" fontId="29" fillId="0" borderId="10" xfId="24" applyFont="1" applyBorder="1"/>
    <xf numFmtId="43" fontId="29" fillId="0" borderId="14" xfId="24" applyFont="1" applyBorder="1"/>
    <xf numFmtId="43" fontId="29" fillId="6" borderId="42" xfId="24" applyFont="1" applyFill="1" applyBorder="1"/>
    <xf numFmtId="10" fontId="29" fillId="6" borderId="53" xfId="25" applyNumberFormat="1" applyFont="1" applyFill="1" applyBorder="1"/>
    <xf numFmtId="10" fontId="29" fillId="2" borderId="12" xfId="24" applyNumberFormat="1" applyFont="1" applyFill="1" applyBorder="1"/>
    <xf numFmtId="10" fontId="29" fillId="6" borderId="10" xfId="25" applyNumberFormat="1" applyFont="1" applyFill="1" applyBorder="1"/>
    <xf numFmtId="10" fontId="29" fillId="6" borderId="5" xfId="25" applyNumberFormat="1" applyFont="1" applyFill="1" applyBorder="1"/>
    <xf numFmtId="10" fontId="29" fillId="6" borderId="42" xfId="25" applyNumberFormat="1" applyFont="1" applyFill="1" applyBorder="1"/>
    <xf numFmtId="10" fontId="29" fillId="2" borderId="36" xfId="24" applyNumberFormat="1" applyFont="1" applyFill="1" applyBorder="1"/>
    <xf numFmtId="43" fontId="29" fillId="0" borderId="17" xfId="24" applyFont="1" applyBorder="1"/>
    <xf numFmtId="43" fontId="29" fillId="0" borderId="45" xfId="24" applyFont="1" applyBorder="1"/>
    <xf numFmtId="43" fontId="51" fillId="6" borderId="41" xfId="24" applyFont="1" applyFill="1" applyBorder="1"/>
    <xf numFmtId="43" fontId="29" fillId="6" borderId="70" xfId="24" applyFont="1" applyFill="1" applyBorder="1"/>
    <xf numFmtId="43" fontId="51" fillId="6" borderId="65" xfId="24" applyFont="1" applyFill="1" applyBorder="1"/>
    <xf numFmtId="43" fontId="51" fillId="6" borderId="66" xfId="24" applyFont="1" applyFill="1" applyBorder="1"/>
    <xf numFmtId="43" fontId="29" fillId="6" borderId="71" xfId="24" applyFont="1" applyFill="1" applyBorder="1"/>
    <xf numFmtId="43" fontId="0" fillId="6" borderId="67" xfId="24" applyFont="1" applyFill="1" applyBorder="1"/>
    <xf numFmtId="0" fontId="0" fillId="0" borderId="0" xfId="0" applyAlignment="1">
      <alignment horizontal="center"/>
    </xf>
    <xf numFmtId="49" fontId="29" fillId="0" borderId="17" xfId="0" applyNumberFormat="1" applyFont="1" applyBorder="1" applyAlignment="1">
      <alignment horizontal="center"/>
    </xf>
    <xf numFmtId="49" fontId="29" fillId="0" borderId="14" xfId="0" applyNumberFormat="1" applyFont="1" applyBorder="1" applyAlignment="1">
      <alignment horizontal="center"/>
    </xf>
    <xf numFmtId="49" fontId="29" fillId="0" borderId="41" xfId="0" applyNumberFormat="1" applyFont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49" fontId="29" fillId="0" borderId="17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49" fontId="29" fillId="0" borderId="41" xfId="0" applyNumberFormat="1" applyFont="1" applyBorder="1" applyAlignment="1">
      <alignment horizontal="center" vertical="center"/>
    </xf>
    <xf numFmtId="49" fontId="29" fillId="5" borderId="37" xfId="0" applyNumberFormat="1" applyFont="1" applyFill="1" applyBorder="1" applyAlignment="1">
      <alignment horizontal="center" vertical="center"/>
    </xf>
    <xf numFmtId="49" fontId="29" fillId="5" borderId="51" xfId="0" applyNumberFormat="1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49" fontId="29" fillId="0" borderId="33" xfId="0" applyNumberFormat="1" applyFont="1" applyBorder="1" applyAlignment="1">
      <alignment horizontal="center"/>
    </xf>
    <xf numFmtId="49" fontId="29" fillId="6" borderId="14" xfId="0" applyNumberFormat="1" applyFont="1" applyFill="1" applyBorder="1" applyAlignment="1">
      <alignment horizontal="center"/>
    </xf>
    <xf numFmtId="49" fontId="29" fillId="0" borderId="37" xfId="0" applyNumberFormat="1" applyFont="1" applyBorder="1" applyAlignment="1">
      <alignment horizontal="center"/>
    </xf>
    <xf numFmtId="49" fontId="29" fillId="5" borderId="51" xfId="0" applyNumberFormat="1" applyFont="1" applyFill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4" fillId="0" borderId="5" xfId="5" applyFont="1" applyBorder="1" applyAlignment="1">
      <alignment horizontal="left" vertical="center" indent="1"/>
    </xf>
    <xf numFmtId="0" fontId="13" fillId="0" borderId="5" xfId="5" applyFont="1" applyBorder="1" applyAlignment="1">
      <alignment horizontal="left" vertical="center" indent="2"/>
    </xf>
    <xf numFmtId="0" fontId="14" fillId="0" borderId="5" xfId="5" applyFont="1" applyBorder="1" applyAlignment="1">
      <alignment horizontal="left" vertical="center" wrapText="1" indent="1"/>
    </xf>
    <xf numFmtId="0" fontId="14" fillId="0" borderId="5" xfId="5" applyFont="1" applyBorder="1" applyAlignment="1">
      <alignment horizontal="left" vertical="center" wrapText="1" indent="2"/>
    </xf>
    <xf numFmtId="0" fontId="13" fillId="0" borderId="5" xfId="5" applyFont="1" applyBorder="1" applyAlignment="1">
      <alignment horizontal="left" vertical="center" wrapText="1" indent="2"/>
    </xf>
    <xf numFmtId="0" fontId="13" fillId="0" borderId="5" xfId="5" applyFont="1" applyBorder="1" applyAlignment="1">
      <alignment horizontal="left" vertical="center" wrapText="1" indent="3"/>
    </xf>
    <xf numFmtId="0" fontId="13" fillId="0" borderId="5" xfId="5" applyFont="1" applyBorder="1" applyAlignment="1">
      <alignment horizontal="left" vertical="center" wrapText="1" indent="4"/>
    </xf>
    <xf numFmtId="0" fontId="13" fillId="0" borderId="16" xfId="5" applyFont="1" applyBorder="1" applyAlignment="1">
      <alignment horizontal="left" vertical="center" wrapText="1" indent="2"/>
    </xf>
    <xf numFmtId="0" fontId="13" fillId="0" borderId="1" xfId="5" applyFont="1" applyBorder="1" applyAlignment="1">
      <alignment horizontal="left" vertical="center" wrapText="1" indent="2"/>
    </xf>
    <xf numFmtId="0" fontId="13" fillId="0" borderId="42" xfId="5" applyFont="1" applyBorder="1" applyAlignment="1">
      <alignment horizontal="left" vertical="center" wrapText="1" indent="2"/>
    </xf>
    <xf numFmtId="0" fontId="14" fillId="0" borderId="10" xfId="5" applyFont="1" applyBorder="1" applyAlignment="1">
      <alignment horizontal="left" vertical="center" wrapText="1" indent="1"/>
    </xf>
    <xf numFmtId="0" fontId="14" fillId="0" borderId="0" xfId="8" applyFont="1" applyBorder="1" applyAlignment="1">
      <alignment horizontal="left" indent="1"/>
    </xf>
    <xf numFmtId="0" fontId="14" fillId="0" borderId="5" xfId="8" applyFont="1" applyBorder="1" applyAlignment="1">
      <alignment horizontal="left" indent="1"/>
    </xf>
    <xf numFmtId="0" fontId="14" fillId="0" borderId="5" xfId="8" applyFont="1" applyBorder="1" applyAlignment="1">
      <alignment horizontal="left" vertical="center" indent="1"/>
    </xf>
    <xf numFmtId="0" fontId="14" fillId="0" borderId="1" xfId="8" applyFont="1" applyBorder="1" applyAlignment="1">
      <alignment horizontal="left" wrapText="1" indent="1"/>
    </xf>
    <xf numFmtId="0" fontId="14" fillId="0" borderId="10" xfId="5" applyFont="1" applyBorder="1" applyAlignment="1">
      <alignment horizontal="left" vertical="center" wrapText="1" indent="2"/>
    </xf>
    <xf numFmtId="0" fontId="14" fillId="0" borderId="1" xfId="5" applyFont="1" applyBorder="1" applyAlignment="1">
      <alignment horizontal="left" vertical="center" wrapText="1" indent="2"/>
    </xf>
    <xf numFmtId="0" fontId="13" fillId="0" borderId="5" xfId="8" applyFont="1" applyBorder="1" applyAlignment="1">
      <alignment horizontal="left" indent="3"/>
    </xf>
    <xf numFmtId="0" fontId="14" fillId="0" borderId="5" xfId="8" applyFont="1" applyBorder="1" applyAlignment="1">
      <alignment horizontal="left" indent="2"/>
    </xf>
    <xf numFmtId="0" fontId="14" fillId="0" borderId="0" xfId="8" applyFont="1" applyBorder="1" applyAlignment="1">
      <alignment horizontal="left" indent="2"/>
    </xf>
    <xf numFmtId="0" fontId="13" fillId="0" borderId="10" xfId="8" applyFont="1" applyBorder="1" applyAlignment="1">
      <alignment horizontal="left" indent="3"/>
    </xf>
    <xf numFmtId="0" fontId="6" fillId="0" borderId="11" xfId="8" applyFont="1" applyBorder="1" applyAlignment="1">
      <alignment horizontal="left" vertical="center" wrapText="1" indent="1"/>
    </xf>
    <xf numFmtId="0" fontId="6" fillId="0" borderId="5" xfId="8" applyFont="1" applyBorder="1" applyAlignment="1">
      <alignment horizontal="left" vertical="center" wrapText="1" indent="1"/>
    </xf>
    <xf numFmtId="0" fontId="8" fillId="0" borderId="5" xfId="8" applyFont="1" applyBorder="1" applyAlignment="1">
      <alignment horizontal="left" vertical="center" wrapText="1" indent="1"/>
    </xf>
    <xf numFmtId="0" fontId="8" fillId="0" borderId="11" xfId="8" applyFont="1" applyBorder="1" applyAlignment="1">
      <alignment horizontal="left" vertical="center" wrapText="1" indent="2"/>
    </xf>
    <xf numFmtId="0" fontId="2" fillId="0" borderId="11" xfId="8" applyFont="1" applyBorder="1" applyAlignment="1">
      <alignment horizontal="left" vertical="center" wrapText="1" indent="3"/>
    </xf>
    <xf numFmtId="0" fontId="2" fillId="0" borderId="11" xfId="8" applyFont="1" applyBorder="1" applyAlignment="1">
      <alignment horizontal="left" vertical="center" wrapText="1" indent="4"/>
    </xf>
    <xf numFmtId="0" fontId="2" fillId="0" borderId="7" xfId="8" applyFont="1" applyBorder="1" applyAlignment="1">
      <alignment horizontal="left" vertical="center" wrapText="1" indent="3"/>
    </xf>
    <xf numFmtId="0" fontId="2" fillId="0" borderId="5" xfId="8" applyFont="1" applyBorder="1" applyAlignment="1">
      <alignment horizontal="left" vertical="center" wrapText="1" indent="3"/>
    </xf>
    <xf numFmtId="0" fontId="8" fillId="0" borderId="6" xfId="8" applyFont="1" applyBorder="1" applyAlignment="1">
      <alignment horizontal="left" vertical="center" wrapText="1" indent="2"/>
    </xf>
    <xf numFmtId="0" fontId="8" fillId="0" borderId="5" xfId="8" applyFont="1" applyBorder="1" applyAlignment="1">
      <alignment horizontal="left" vertical="center" wrapText="1" indent="2"/>
    </xf>
    <xf numFmtId="0" fontId="8" fillId="0" borderId="69" xfId="8" applyFont="1" applyBorder="1" applyAlignment="1">
      <alignment horizontal="left" vertical="center" wrapText="1" indent="2"/>
    </xf>
    <xf numFmtId="0" fontId="2" fillId="0" borderId="6" xfId="8" applyFont="1" applyBorder="1" applyAlignment="1">
      <alignment horizontal="left" vertical="center" wrapText="1" indent="3"/>
    </xf>
    <xf numFmtId="0" fontId="14" fillId="0" borderId="5" xfId="8" applyFont="1" applyBorder="1" applyAlignment="1">
      <alignment horizontal="left" vertical="center" wrapText="1" indent="1"/>
    </xf>
    <xf numFmtId="0" fontId="13" fillId="0" borderId="5" xfId="8" applyFont="1" applyBorder="1" applyAlignment="1">
      <alignment horizontal="left" vertical="center" wrapText="1" indent="2"/>
    </xf>
    <xf numFmtId="0" fontId="14" fillId="0" borderId="11" xfId="8" applyFont="1" applyBorder="1" applyAlignment="1">
      <alignment horizontal="left" vertical="center" wrapText="1" indent="1"/>
    </xf>
    <xf numFmtId="0" fontId="14" fillId="0" borderId="70" xfId="8" applyFont="1" applyBorder="1" applyAlignment="1">
      <alignment horizontal="left" vertical="center" wrapText="1" indent="1"/>
    </xf>
    <xf numFmtId="0" fontId="13" fillId="0" borderId="11" xfId="8" applyFont="1" applyBorder="1" applyAlignment="1">
      <alignment horizontal="left" vertical="center" wrapText="1" indent="2"/>
    </xf>
    <xf numFmtId="0" fontId="14" fillId="0" borderId="42" xfId="5" applyFont="1" applyBorder="1" applyAlignment="1">
      <alignment horizontal="left" indent="1"/>
    </xf>
    <xf numFmtId="0" fontId="9" fillId="0" borderId="15" xfId="2" applyFont="1" applyBorder="1" applyAlignment="1">
      <alignment horizontal="left" vertical="center" indent="2"/>
    </xf>
    <xf numFmtId="0" fontId="9" fillId="0" borderId="38" xfId="2" applyFont="1" applyBorder="1" applyAlignment="1">
      <alignment horizontal="left" vertical="center" indent="2"/>
    </xf>
    <xf numFmtId="0" fontId="24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43" fontId="24" fillId="0" borderId="41" xfId="24" applyFont="1" applyBorder="1"/>
    <xf numFmtId="43" fontId="24" fillId="0" borderId="42" xfId="24" applyFont="1" applyBorder="1"/>
    <xf numFmtId="43" fontId="24" fillId="6" borderId="44" xfId="24" applyFont="1" applyFill="1" applyBorder="1"/>
    <xf numFmtId="0" fontId="24" fillId="2" borderId="26" xfId="0" applyFont="1" applyFill="1" applyBorder="1"/>
    <xf numFmtId="0" fontId="24" fillId="2" borderId="27" xfId="0" applyFont="1" applyFill="1" applyBorder="1"/>
    <xf numFmtId="0" fontId="24" fillId="2" borderId="0" xfId="0" applyFont="1" applyFill="1" applyBorder="1"/>
    <xf numFmtId="0" fontId="24" fillId="2" borderId="29" xfId="0" applyFont="1" applyFill="1" applyBorder="1"/>
    <xf numFmtId="0" fontId="38" fillId="2" borderId="0" xfId="0" applyFont="1" applyFill="1" applyBorder="1"/>
    <xf numFmtId="0" fontId="5" fillId="2" borderId="0" xfId="14" applyFont="1" applyFill="1" applyBorder="1"/>
    <xf numFmtId="0" fontId="38" fillId="2" borderId="31" xfId="0" applyFont="1" applyFill="1" applyBorder="1"/>
    <xf numFmtId="0" fontId="24" fillId="0" borderId="0" xfId="0" applyFont="1" applyFill="1"/>
    <xf numFmtId="0" fontId="24" fillId="0" borderId="5" xfId="0" applyFont="1" applyBorder="1" applyAlignment="1">
      <alignment horizontal="center"/>
    </xf>
    <xf numFmtId="0" fontId="24" fillId="0" borderId="5" xfId="0" applyFont="1" applyBorder="1"/>
    <xf numFmtId="43" fontId="29" fillId="6" borderId="55" xfId="25" applyNumberFormat="1" applyFont="1" applyFill="1" applyBorder="1"/>
    <xf numFmtId="43" fontId="29" fillId="6" borderId="34" xfId="24" applyFont="1" applyFill="1" applyBorder="1"/>
    <xf numFmtId="43" fontId="29" fillId="6" borderId="15" xfId="24" applyFont="1" applyFill="1" applyBorder="1"/>
    <xf numFmtId="43" fontId="29" fillId="6" borderId="44" xfId="24" applyFont="1" applyFill="1" applyBorder="1"/>
    <xf numFmtId="0" fontId="51" fillId="2" borderId="70" xfId="0" applyFont="1" applyFill="1" applyBorder="1"/>
    <xf numFmtId="43" fontId="3" fillId="0" borderId="46" xfId="24" applyFont="1" applyBorder="1" applyAlignment="1">
      <alignment horizontal="center" vertical="center"/>
    </xf>
    <xf numFmtId="43" fontId="8" fillId="0" borderId="13" xfId="24" applyFont="1" applyBorder="1" applyAlignment="1">
      <alignment horizontal="center" vertical="center"/>
    </xf>
    <xf numFmtId="43" fontId="8" fillId="0" borderId="15" xfId="24" applyFont="1" applyBorder="1" applyAlignment="1">
      <alignment horizontal="center" vertical="center"/>
    </xf>
    <xf numFmtId="43" fontId="3" fillId="0" borderId="13" xfId="24" applyFont="1" applyBorder="1" applyAlignment="1">
      <alignment horizontal="center" vertical="center"/>
    </xf>
    <xf numFmtId="43" fontId="3" fillId="0" borderId="15" xfId="24" applyFont="1" applyBorder="1" applyAlignment="1">
      <alignment horizontal="center" vertical="center"/>
    </xf>
    <xf numFmtId="43" fontId="3" fillId="0" borderId="9" xfId="24" applyFont="1" applyBorder="1" applyAlignment="1">
      <alignment horizontal="center" vertical="center"/>
    </xf>
    <xf numFmtId="43" fontId="3" fillId="0" borderId="47" xfId="24" applyFont="1" applyBorder="1" applyAlignment="1">
      <alignment horizontal="center" vertical="center"/>
    </xf>
    <xf numFmtId="43" fontId="3" fillId="0" borderId="22" xfId="24" applyFont="1" applyBorder="1" applyAlignment="1">
      <alignment horizontal="center" vertical="center"/>
    </xf>
    <xf numFmtId="43" fontId="3" fillId="0" borderId="17" xfId="24" applyFont="1" applyBorder="1" applyAlignment="1">
      <alignment horizontal="center" vertical="center"/>
    </xf>
    <xf numFmtId="43" fontId="3" fillId="0" borderId="14" xfId="24" applyFont="1" applyBorder="1" applyAlignment="1">
      <alignment horizontal="center" vertical="center"/>
    </xf>
    <xf numFmtId="43" fontId="3" fillId="0" borderId="36" xfId="24" applyFont="1" applyBorder="1" applyAlignment="1">
      <alignment horizontal="center" vertical="center"/>
    </xf>
    <xf numFmtId="43" fontId="8" fillId="0" borderId="41" xfId="24" applyFont="1" applyBorder="1" applyAlignment="1">
      <alignment horizontal="center" vertical="center"/>
    </xf>
    <xf numFmtId="43" fontId="8" fillId="0" borderId="44" xfId="24" applyFont="1" applyBorder="1" applyAlignment="1">
      <alignment horizontal="center" vertical="center"/>
    </xf>
    <xf numFmtId="43" fontId="3" fillId="2" borderId="13" xfId="24" applyFont="1" applyFill="1" applyBorder="1" applyAlignment="1">
      <alignment horizontal="center" vertical="center"/>
    </xf>
    <xf numFmtId="43" fontId="8" fillId="0" borderId="48" xfId="24" applyFont="1" applyBorder="1" applyAlignment="1">
      <alignment horizontal="center" vertical="center"/>
    </xf>
    <xf numFmtId="43" fontId="8" fillId="0" borderId="49" xfId="24" applyFont="1" applyBorder="1" applyAlignment="1">
      <alignment horizontal="center" vertical="center"/>
    </xf>
    <xf numFmtId="43" fontId="8" fillId="0" borderId="66" xfId="14" applyNumberFormat="1" applyFont="1" applyBorder="1"/>
    <xf numFmtId="43" fontId="8" fillId="0" borderId="67" xfId="14" applyNumberFormat="1" applyFont="1" applyBorder="1"/>
    <xf numFmtId="0" fontId="2" fillId="0" borderId="0" xfId="14" applyFont="1" applyFill="1"/>
    <xf numFmtId="49" fontId="9" fillId="0" borderId="0" xfId="14" applyNumberFormat="1" applyFont="1" applyAlignment="1">
      <alignment horizontal="center"/>
    </xf>
    <xf numFmtId="0" fontId="2" fillId="0" borderId="0" xfId="14" applyFont="1" applyAlignment="1">
      <alignment vertical="center"/>
    </xf>
    <xf numFmtId="49" fontId="9" fillId="2" borderId="57" xfId="14" applyNumberFormat="1" applyFont="1" applyFill="1" applyBorder="1" applyAlignment="1">
      <alignment horizontal="center"/>
    </xf>
    <xf numFmtId="49" fontId="9" fillId="5" borderId="76" xfId="14" applyNumberFormat="1" applyFont="1" applyFill="1" applyBorder="1" applyAlignment="1">
      <alignment horizontal="center"/>
    </xf>
    <xf numFmtId="0" fontId="2" fillId="0" borderId="0" xfId="14" applyFont="1" applyFill="1" applyAlignment="1">
      <alignment horizontal="left"/>
    </xf>
    <xf numFmtId="0" fontId="9" fillId="0" borderId="0" xfId="14" applyFont="1" applyFill="1"/>
    <xf numFmtId="0" fontId="8" fillId="0" borderId="15" xfId="14" applyFont="1" applyBorder="1" applyAlignment="1">
      <alignment vertical="center"/>
    </xf>
    <xf numFmtId="0" fontId="3" fillId="0" borderId="58" xfId="14" applyFont="1" applyBorder="1"/>
    <xf numFmtId="0" fontId="9" fillId="0" borderId="0" xfId="14" applyFont="1"/>
    <xf numFmtId="0" fontId="8" fillId="0" borderId="44" xfId="14" applyFont="1" applyBorder="1" applyAlignment="1">
      <alignment vertical="center"/>
    </xf>
    <xf numFmtId="0" fontId="3" fillId="0" borderId="74" xfId="14" applyFont="1" applyBorder="1"/>
    <xf numFmtId="0" fontId="8" fillId="5" borderId="46" xfId="14" applyFont="1" applyFill="1" applyBorder="1" applyAlignment="1">
      <alignment vertical="center"/>
    </xf>
    <xf numFmtId="0" fontId="3" fillId="5" borderId="73" xfId="14" applyFont="1" applyFill="1" applyBorder="1"/>
    <xf numFmtId="0" fontId="3" fillId="5" borderId="47" xfId="14" applyFont="1" applyFill="1" applyBorder="1"/>
    <xf numFmtId="0" fontId="3" fillId="5" borderId="46" xfId="14" applyFont="1" applyFill="1" applyBorder="1"/>
    <xf numFmtId="0" fontId="9" fillId="2" borderId="0" xfId="14" applyFont="1" applyFill="1"/>
    <xf numFmtId="0" fontId="3" fillId="0" borderId="15" xfId="14" applyFont="1" applyBorder="1" applyAlignment="1">
      <alignment vertical="center"/>
    </xf>
    <xf numFmtId="0" fontId="8" fillId="0" borderId="67" xfId="14" applyFont="1" applyBorder="1" applyAlignment="1">
      <alignment vertical="center"/>
    </xf>
    <xf numFmtId="0" fontId="3" fillId="0" borderId="65" xfId="14" applyFont="1" applyBorder="1"/>
    <xf numFmtId="49" fontId="9" fillId="2" borderId="25" xfId="14" applyNumberFormat="1" applyFont="1" applyFill="1" applyBorder="1" applyAlignment="1">
      <alignment horizontal="center"/>
    </xf>
    <xf numFmtId="0" fontId="9" fillId="2" borderId="26" xfId="14" applyFont="1" applyFill="1" applyBorder="1" applyAlignment="1">
      <alignment vertical="center"/>
    </xf>
    <xf numFmtId="0" fontId="9" fillId="2" borderId="26" xfId="14" applyFont="1" applyFill="1" applyBorder="1"/>
    <xf numFmtId="0" fontId="9" fillId="2" borderId="27" xfId="14" applyFont="1" applyFill="1" applyBorder="1"/>
    <xf numFmtId="49" fontId="9" fillId="2" borderId="28" xfId="14" applyNumberFormat="1" applyFont="1" applyFill="1" applyBorder="1" applyAlignment="1">
      <alignment horizontal="center"/>
    </xf>
    <xf numFmtId="0" fontId="5" fillId="2" borderId="0" xfId="14" applyFont="1" applyFill="1" applyBorder="1" applyAlignment="1">
      <alignment vertical="center"/>
    </xf>
    <xf numFmtId="0" fontId="2" fillId="2" borderId="0" xfId="14" applyFont="1" applyFill="1" applyBorder="1"/>
    <xf numFmtId="0" fontId="2" fillId="2" borderId="29" xfId="14" applyFont="1" applyFill="1" applyBorder="1"/>
    <xf numFmtId="49" fontId="9" fillId="2" borderId="30" xfId="14" applyNumberFormat="1" applyFont="1" applyFill="1" applyBorder="1" applyAlignment="1">
      <alignment horizontal="center"/>
    </xf>
    <xf numFmtId="0" fontId="5" fillId="2" borderId="31" xfId="14" applyFont="1" applyFill="1" applyBorder="1" applyAlignment="1">
      <alignment vertical="center"/>
    </xf>
    <xf numFmtId="0" fontId="2" fillId="2" borderId="31" xfId="14" applyFont="1" applyFill="1" applyBorder="1"/>
    <xf numFmtId="0" fontId="2" fillId="2" borderId="32" xfId="14" applyFont="1" applyFill="1" applyBorder="1"/>
    <xf numFmtId="43" fontId="29" fillId="0" borderId="35" xfId="24" applyFont="1" applyBorder="1" applyAlignment="1">
      <alignment horizontal="left" vertical="center"/>
    </xf>
    <xf numFmtId="0" fontId="51" fillId="0" borderId="11" xfId="0" applyFont="1" applyFill="1" applyBorder="1" applyAlignment="1">
      <alignment horizontal="left" indent="1"/>
    </xf>
    <xf numFmtId="43" fontId="0" fillId="0" borderId="0" xfId="0" applyNumberFormat="1"/>
    <xf numFmtId="43" fontId="0" fillId="11" borderId="0" xfId="0" applyNumberFormat="1" applyFill="1"/>
    <xf numFmtId="0" fontId="2" fillId="2" borderId="0" xfId="6" applyFont="1" applyFill="1" applyBorder="1" applyAlignment="1">
      <alignment horizontal="left"/>
    </xf>
    <xf numFmtId="0" fontId="2" fillId="2" borderId="29" xfId="6" applyFont="1" applyFill="1" applyBorder="1" applyAlignment="1">
      <alignment horizontal="left"/>
    </xf>
    <xf numFmtId="0" fontId="13" fillId="5" borderId="53" xfId="5" applyFont="1" applyFill="1" applyBorder="1" applyAlignment="1">
      <alignment horizontal="center" vertical="center" textRotation="90" wrapText="1"/>
    </xf>
    <xf numFmtId="0" fontId="13" fillId="5" borderId="60" xfId="5" applyFont="1" applyFill="1" applyBorder="1" applyAlignment="1">
      <alignment horizontal="center" vertical="center" textRotation="90" wrapText="1"/>
    </xf>
    <xf numFmtId="0" fontId="13" fillId="2" borderId="28" xfId="5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29" xfId="5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wrapText="1"/>
    </xf>
    <xf numFmtId="0" fontId="2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/>
    </xf>
    <xf numFmtId="0" fontId="13" fillId="2" borderId="28" xfId="8" applyFont="1" applyFill="1" applyBorder="1" applyAlignment="1">
      <alignment horizontal="center" vertical="center"/>
    </xf>
    <xf numFmtId="0" fontId="13" fillId="2" borderId="0" xfId="8" applyFont="1" applyFill="1" applyBorder="1" applyAlignment="1">
      <alignment horizontal="center" vertical="center"/>
    </xf>
    <xf numFmtId="0" fontId="13" fillId="2" borderId="29" xfId="8" applyFont="1" applyFill="1" applyBorder="1" applyAlignment="1">
      <alignment horizontal="center" vertical="center"/>
    </xf>
    <xf numFmtId="0" fontId="13" fillId="2" borderId="0" xfId="8" applyFont="1" applyFill="1" applyBorder="1" applyAlignment="1">
      <alignment horizontal="center"/>
    </xf>
    <xf numFmtId="0" fontId="13" fillId="2" borderId="0" xfId="5" applyFont="1" applyFill="1" applyBorder="1" applyAlignment="1">
      <alignment horizontal="left"/>
    </xf>
    <xf numFmtId="43" fontId="29" fillId="2" borderId="14" xfId="24" applyFont="1" applyFill="1" applyBorder="1" applyAlignment="1">
      <alignment horizontal="left" indent="2"/>
    </xf>
    <xf numFmtId="43" fontId="29" fillId="2" borderId="14" xfId="24" applyFont="1" applyFill="1" applyBorder="1" applyAlignment="1">
      <alignment horizontal="left" indent="4"/>
    </xf>
    <xf numFmtId="43" fontId="29" fillId="2" borderId="5" xfId="24" applyFont="1" applyFill="1" applyBorder="1"/>
    <xf numFmtId="43" fontId="29" fillId="2" borderId="13" xfId="24" applyFont="1" applyFill="1" applyBorder="1" applyAlignment="1">
      <alignment horizontal="left" indent="2"/>
    </xf>
    <xf numFmtId="0" fontId="2" fillId="0" borderId="5" xfId="12" applyFont="1" applyBorder="1" applyAlignment="1">
      <alignment horizontal="left" vertical="center" wrapText="1" indent="3"/>
    </xf>
    <xf numFmtId="43" fontId="2" fillId="0" borderId="0" xfId="14" applyNumberFormat="1" applyFont="1"/>
    <xf numFmtId="0" fontId="2" fillId="11" borderId="0" xfId="2" applyFont="1" applyFill="1"/>
    <xf numFmtId="0" fontId="0" fillId="0" borderId="0" xfId="0" applyAlignment="1">
      <alignment horizontal="right"/>
    </xf>
    <xf numFmtId="43" fontId="29" fillId="6" borderId="11" xfId="24" applyFont="1" applyFill="1" applyBorder="1" applyAlignment="1">
      <alignment horizontal="left" vertical="center"/>
    </xf>
    <xf numFmtId="0" fontId="2" fillId="2" borderId="4" xfId="24" applyNumberFormat="1" applyFont="1" applyFill="1" applyBorder="1" applyAlignment="1">
      <alignment horizontal="center" vertical="center" wrapText="1"/>
    </xf>
    <xf numFmtId="0" fontId="2" fillId="2" borderId="38" xfId="24" applyNumberFormat="1" applyFont="1" applyFill="1" applyBorder="1" applyAlignment="1">
      <alignment horizontal="center" vertical="center" wrapText="1"/>
    </xf>
    <xf numFmtId="0" fontId="2" fillId="0" borderId="4" xfId="24" applyNumberFormat="1" applyFont="1" applyFill="1" applyBorder="1" applyAlignment="1">
      <alignment horizontal="center" vertical="center" wrapText="1"/>
    </xf>
    <xf numFmtId="0" fontId="2" fillId="2" borderId="13" xfId="24" applyNumberFormat="1" applyFont="1" applyFill="1" applyBorder="1" applyAlignment="1">
      <alignment horizontal="center" vertical="center" wrapText="1"/>
    </xf>
    <xf numFmtId="0" fontId="2" fillId="2" borderId="15" xfId="24" applyNumberFormat="1" applyFont="1" applyFill="1" applyBorder="1" applyAlignment="1">
      <alignment horizontal="center" vertical="center" wrapText="1"/>
    </xf>
    <xf numFmtId="0" fontId="2" fillId="2" borderId="77" xfId="24" applyNumberFormat="1" applyFont="1" applyFill="1" applyBorder="1" applyAlignment="1">
      <alignment horizontal="center" vertical="center" wrapText="1"/>
    </xf>
    <xf numFmtId="0" fontId="61" fillId="2" borderId="55" xfId="24" applyNumberFormat="1" applyFont="1" applyFill="1" applyBorder="1" applyAlignment="1">
      <alignment horizontal="center" vertical="center" wrapText="1"/>
    </xf>
    <xf numFmtId="0" fontId="2" fillId="2" borderId="36" xfId="24" applyNumberFormat="1" applyFont="1" applyFill="1" applyBorder="1" applyAlignment="1">
      <alignment horizontal="center" vertical="center" wrapText="1"/>
    </xf>
    <xf numFmtId="0" fontId="2" fillId="2" borderId="12" xfId="24" applyNumberFormat="1" applyFont="1" applyFill="1" applyBorder="1" applyAlignment="1">
      <alignment horizontal="center" vertical="center" wrapText="1"/>
    </xf>
    <xf numFmtId="0" fontId="5" fillId="4" borderId="68" xfId="24" applyNumberFormat="1" applyFont="1" applyFill="1" applyBorder="1" applyAlignment="1">
      <alignment horizontal="center" vertical="center" wrapText="1"/>
    </xf>
    <xf numFmtId="0" fontId="5" fillId="4" borderId="62" xfId="24" applyNumberFormat="1" applyFont="1" applyFill="1" applyBorder="1" applyAlignment="1">
      <alignment horizontal="center" vertical="center" wrapText="1"/>
    </xf>
    <xf numFmtId="0" fontId="2" fillId="0" borderId="13" xfId="24" applyNumberFormat="1" applyFont="1" applyFill="1" applyBorder="1" applyAlignment="1">
      <alignment horizontal="center" vertical="center" wrapText="1"/>
    </xf>
    <xf numFmtId="0" fontId="2" fillId="0" borderId="12" xfId="24" applyNumberFormat="1" applyFont="1" applyFill="1" applyBorder="1" applyAlignment="1">
      <alignment horizontal="center" vertical="center" wrapText="1"/>
    </xf>
    <xf numFmtId="0" fontId="2" fillId="0" borderId="3" xfId="24" applyNumberFormat="1" applyFont="1" applyFill="1" applyBorder="1" applyAlignment="1">
      <alignment horizontal="center" vertical="center" wrapText="1"/>
    </xf>
    <xf numFmtId="0" fontId="2" fillId="0" borderId="47" xfId="24" applyNumberFormat="1" applyFont="1" applyFill="1" applyBorder="1" applyAlignment="1">
      <alignment horizontal="center" vertical="center"/>
    </xf>
    <xf numFmtId="0" fontId="2" fillId="0" borderId="46" xfId="24" applyNumberFormat="1" applyFont="1" applyFill="1" applyBorder="1" applyAlignment="1">
      <alignment horizontal="center" vertical="center"/>
    </xf>
    <xf numFmtId="0" fontId="4" fillId="2" borderId="0" xfId="3" applyNumberFormat="1" applyFont="1" applyFill="1"/>
    <xf numFmtId="0" fontId="4" fillId="2" borderId="0" xfId="3" applyNumberFormat="1" applyFill="1"/>
    <xf numFmtId="0" fontId="62" fillId="2" borderId="0" xfId="3" applyNumberFormat="1" applyFont="1" applyFill="1"/>
    <xf numFmtId="0" fontId="2" fillId="2" borderId="26" xfId="3" applyNumberFormat="1" applyFont="1" applyFill="1" applyBorder="1" applyAlignment="1">
      <alignment wrapText="1"/>
    </xf>
    <xf numFmtId="0" fontId="9" fillId="2" borderId="26" xfId="3" applyNumberFormat="1" applyFont="1" applyFill="1" applyBorder="1" applyAlignment="1">
      <alignment wrapText="1"/>
    </xf>
    <xf numFmtId="0" fontId="63" fillId="2" borderId="26" xfId="3" applyNumberFormat="1" applyFont="1" applyFill="1" applyBorder="1" applyAlignment="1">
      <alignment wrapText="1"/>
    </xf>
    <xf numFmtId="0" fontId="4" fillId="2" borderId="26" xfId="3" applyNumberFormat="1" applyFill="1" applyBorder="1"/>
    <xf numFmtId="0" fontId="3" fillId="2" borderId="26" xfId="3" applyNumberFormat="1" applyFont="1" applyFill="1" applyBorder="1" applyAlignment="1">
      <alignment vertical="center" wrapText="1"/>
    </xf>
    <xf numFmtId="0" fontId="36" fillId="2" borderId="26" xfId="3" applyNumberFormat="1" applyFont="1" applyFill="1" applyBorder="1" applyAlignment="1">
      <alignment vertical="center" wrapText="1"/>
    </xf>
    <xf numFmtId="0" fontId="3" fillId="2" borderId="27" xfId="3" applyNumberFormat="1" applyFont="1" applyFill="1" applyBorder="1" applyAlignment="1">
      <alignment vertical="center" wrapText="1"/>
    </xf>
    <xf numFmtId="0" fontId="3" fillId="2" borderId="0" xfId="3" applyNumberFormat="1" applyFont="1" applyFill="1" applyBorder="1" applyAlignment="1">
      <alignment horizontal="center" wrapText="1"/>
    </xf>
    <xf numFmtId="0" fontId="3" fillId="2" borderId="0" xfId="3" applyNumberFormat="1" applyFont="1" applyFill="1" applyBorder="1" applyAlignment="1">
      <alignment wrapText="1"/>
    </xf>
    <xf numFmtId="0" fontId="2" fillId="2" borderId="0" xfId="3" applyNumberFormat="1" applyFont="1" applyFill="1" applyBorder="1" applyAlignment="1">
      <alignment wrapText="1"/>
    </xf>
    <xf numFmtId="0" fontId="36" fillId="2" borderId="0" xfId="3" applyNumberFormat="1" applyFont="1" applyFill="1" applyBorder="1" applyAlignment="1">
      <alignment wrapText="1"/>
    </xf>
    <xf numFmtId="0" fontId="3" fillId="2" borderId="0" xfId="9" applyNumberFormat="1" applyFont="1" applyFill="1" applyBorder="1" applyAlignment="1"/>
    <xf numFmtId="0" fontId="3" fillId="2" borderId="29" xfId="9" applyNumberFormat="1" applyFont="1" applyFill="1" applyBorder="1" applyAlignment="1"/>
    <xf numFmtId="0" fontId="3" fillId="2" borderId="0" xfId="3" applyNumberFormat="1" applyFont="1" applyFill="1" applyBorder="1" applyAlignment="1">
      <alignment horizontal="left" wrapText="1"/>
    </xf>
    <xf numFmtId="0" fontId="3" fillId="2" borderId="29" xfId="3" applyNumberFormat="1" applyFont="1" applyFill="1" applyBorder="1" applyAlignment="1">
      <alignment wrapText="1"/>
    </xf>
    <xf numFmtId="0" fontId="2" fillId="2" borderId="31" xfId="3" applyNumberFormat="1" applyFont="1" applyFill="1" applyBorder="1" applyAlignment="1">
      <alignment wrapText="1"/>
    </xf>
    <xf numFmtId="0" fontId="3" fillId="2" borderId="31" xfId="3" applyNumberFormat="1" applyFont="1" applyFill="1" applyBorder="1" applyAlignment="1">
      <alignment wrapText="1"/>
    </xf>
    <xf numFmtId="0" fontId="36" fillId="2" borderId="31" xfId="3" applyNumberFormat="1" applyFont="1" applyFill="1" applyBorder="1" applyAlignment="1">
      <alignment wrapText="1"/>
    </xf>
    <xf numFmtId="0" fontId="3" fillId="2" borderId="32" xfId="3" applyNumberFormat="1" applyFont="1" applyFill="1" applyBorder="1" applyAlignment="1">
      <alignment wrapText="1"/>
    </xf>
    <xf numFmtId="0" fontId="2" fillId="5" borderId="73" xfId="3" applyNumberFormat="1" applyFont="1" applyFill="1" applyBorder="1" applyAlignment="1">
      <alignment wrapText="1"/>
    </xf>
    <xf numFmtId="0" fontId="6" fillId="5" borderId="20" xfId="3" applyNumberFormat="1" applyFont="1" applyFill="1" applyBorder="1" applyAlignment="1">
      <alignment vertical="center" wrapText="1"/>
    </xf>
    <xf numFmtId="0" fontId="13" fillId="5" borderId="24" xfId="24" applyNumberFormat="1" applyFont="1" applyFill="1" applyBorder="1" applyAlignment="1">
      <alignment horizontal="center" vertical="center" textRotation="90" wrapText="1"/>
    </xf>
    <xf numFmtId="0" fontId="13" fillId="5" borderId="68" xfId="24" applyNumberFormat="1" applyFont="1" applyFill="1" applyBorder="1" applyAlignment="1">
      <alignment horizontal="center" vertical="center" textRotation="90" wrapText="1"/>
    </xf>
    <xf numFmtId="0" fontId="13" fillId="5" borderId="66" xfId="24" applyNumberFormat="1" applyFont="1" applyFill="1" applyBorder="1" applyAlignment="1">
      <alignment horizontal="center" vertical="center" textRotation="90" wrapText="1"/>
    </xf>
    <xf numFmtId="0" fontId="64" fillId="5" borderId="66" xfId="24" applyNumberFormat="1" applyFont="1" applyFill="1" applyBorder="1" applyAlignment="1">
      <alignment horizontal="center" vertical="center" textRotation="90" wrapText="1"/>
    </xf>
    <xf numFmtId="0" fontId="13" fillId="5" borderId="67" xfId="24" applyNumberFormat="1" applyFont="1" applyFill="1" applyBorder="1" applyAlignment="1">
      <alignment horizontal="center" vertical="center" textRotation="90" wrapText="1"/>
    </xf>
    <xf numFmtId="0" fontId="13" fillId="5" borderId="65" xfId="24" applyNumberFormat="1" applyFont="1" applyFill="1" applyBorder="1" applyAlignment="1">
      <alignment horizontal="center" vertical="center" textRotation="90" wrapText="1"/>
    </xf>
    <xf numFmtId="0" fontId="13" fillId="5" borderId="66" xfId="24" applyNumberFormat="1" applyFont="1" applyFill="1" applyBorder="1" applyAlignment="1">
      <alignment horizontal="center" vertical="center" textRotation="90" wrapText="1" readingOrder="1"/>
    </xf>
    <xf numFmtId="0" fontId="13" fillId="5" borderId="71" xfId="24" applyNumberFormat="1" applyFont="1" applyFill="1" applyBorder="1" applyAlignment="1">
      <alignment horizontal="center" vertical="center" textRotation="90" wrapText="1"/>
    </xf>
    <xf numFmtId="0" fontId="13" fillId="5" borderId="63" xfId="24" applyNumberFormat="1" applyFont="1" applyFill="1" applyBorder="1" applyAlignment="1">
      <alignment horizontal="center" vertical="center" textRotation="90" wrapText="1"/>
    </xf>
    <xf numFmtId="0" fontId="2" fillId="2" borderId="3" xfId="3" applyNumberFormat="1" applyFont="1" applyFill="1" applyBorder="1" applyAlignment="1">
      <alignment horizontal="left" vertical="center" wrapText="1"/>
    </xf>
    <xf numFmtId="0" fontId="2" fillId="2" borderId="3" xfId="3" applyNumberFormat="1" applyFont="1" applyFill="1" applyBorder="1" applyAlignment="1">
      <alignment wrapText="1"/>
    </xf>
    <xf numFmtId="0" fontId="61" fillId="2" borderId="3" xfId="3" applyNumberFormat="1" applyFont="1" applyFill="1" applyBorder="1" applyAlignment="1">
      <alignment wrapText="1"/>
    </xf>
    <xf numFmtId="0" fontId="2" fillId="2" borderId="4" xfId="3" applyNumberFormat="1" applyFont="1" applyFill="1" applyBorder="1" applyAlignment="1">
      <alignment wrapText="1"/>
    </xf>
    <xf numFmtId="0" fontId="4" fillId="2" borderId="0" xfId="3" applyNumberFormat="1" applyFill="1" applyBorder="1"/>
    <xf numFmtId="0" fontId="61" fillId="2" borderId="0" xfId="3" applyNumberFormat="1" applyFont="1" applyFill="1" applyBorder="1" applyAlignment="1">
      <alignment wrapText="1"/>
    </xf>
    <xf numFmtId="0" fontId="2" fillId="2" borderId="23" xfId="3" applyNumberFormat="1" applyFont="1" applyFill="1" applyBorder="1" applyAlignment="1">
      <alignment wrapText="1"/>
    </xf>
    <xf numFmtId="0" fontId="2" fillId="2" borderId="0" xfId="3" applyNumberFormat="1" applyFont="1" applyFill="1" applyBorder="1" applyAlignment="1">
      <alignment horizontal="left" vertical="center" wrapText="1"/>
    </xf>
    <xf numFmtId="0" fontId="13" fillId="2" borderId="0" xfId="3" applyNumberFormat="1" applyFont="1" applyFill="1" applyBorder="1" applyAlignment="1">
      <alignment horizontal="left" vertical="center" wrapText="1"/>
    </xf>
    <xf numFmtId="0" fontId="64" fillId="2" borderId="0" xfId="3" applyNumberFormat="1" applyFont="1" applyFill="1" applyBorder="1" applyAlignment="1">
      <alignment horizontal="left" vertical="center" wrapText="1"/>
    </xf>
    <xf numFmtId="0" fontId="2" fillId="2" borderId="0" xfId="6" applyNumberFormat="1" applyFont="1" applyFill="1" applyBorder="1" applyAlignment="1">
      <alignment wrapText="1"/>
    </xf>
    <xf numFmtId="0" fontId="61" fillId="2" borderId="0" xfId="6" applyNumberFormat="1" applyFont="1" applyFill="1" applyBorder="1" applyAlignment="1">
      <alignment wrapText="1"/>
    </xf>
    <xf numFmtId="0" fontId="2" fillId="2" borderId="23" xfId="3" applyNumberFormat="1" applyFont="1" applyFill="1" applyBorder="1" applyAlignment="1">
      <alignment horizontal="left" vertical="center" wrapText="1"/>
    </xf>
    <xf numFmtId="0" fontId="2" fillId="2" borderId="0" xfId="6" applyNumberFormat="1" applyFont="1" applyFill="1" applyBorder="1" applyAlignment="1">
      <alignment horizontal="left" wrapText="1"/>
    </xf>
    <xf numFmtId="0" fontId="61" fillId="2" borderId="0" xfId="6" applyNumberFormat="1" applyFont="1" applyFill="1" applyBorder="1" applyAlignment="1">
      <alignment horizontal="left" wrapText="1"/>
    </xf>
    <xf numFmtId="0" fontId="2" fillId="2" borderId="0" xfId="5" applyNumberFormat="1" applyFont="1" applyFill="1" applyBorder="1" applyAlignment="1">
      <alignment horizontal="left" wrapText="1"/>
    </xf>
    <xf numFmtId="0" fontId="2" fillId="2" borderId="8" xfId="3" applyNumberFormat="1" applyFont="1" applyFill="1" applyBorder="1" applyAlignment="1">
      <alignment horizontal="left" vertical="center" wrapText="1"/>
    </xf>
    <xf numFmtId="0" fontId="2" fillId="2" borderId="8" xfId="3" applyNumberFormat="1" applyFont="1" applyFill="1" applyBorder="1" applyAlignment="1">
      <alignment wrapText="1"/>
    </xf>
    <xf numFmtId="0" fontId="61" fillId="2" borderId="8" xfId="3" applyNumberFormat="1" applyFont="1" applyFill="1" applyBorder="1" applyAlignment="1">
      <alignment wrapText="1"/>
    </xf>
    <xf numFmtId="0" fontId="2" fillId="2" borderId="9" xfId="3" applyNumberFormat="1" applyFont="1" applyFill="1" applyBorder="1" applyAlignment="1">
      <alignment wrapText="1"/>
    </xf>
    <xf numFmtId="0" fontId="2" fillId="2" borderId="0" xfId="3" applyNumberFormat="1" applyFont="1" applyFill="1"/>
    <xf numFmtId="0" fontId="61" fillId="2" borderId="0" xfId="3" applyNumberFormat="1" applyFont="1" applyFill="1"/>
    <xf numFmtId="0" fontId="13" fillId="0" borderId="0" xfId="5" applyNumberFormat="1" applyFont="1"/>
    <xf numFmtId="0" fontId="13" fillId="0" borderId="0" xfId="5" applyNumberFormat="1" applyFont="1" applyAlignment="1"/>
    <xf numFmtId="0" fontId="13" fillId="2" borderId="26" xfId="5" applyNumberFormat="1" applyFont="1" applyFill="1" applyBorder="1"/>
    <xf numFmtId="0" fontId="13" fillId="2" borderId="26" xfId="5" applyNumberFormat="1" applyFont="1" applyFill="1" applyBorder="1" applyAlignment="1"/>
    <xf numFmtId="0" fontId="13" fillId="2" borderId="27" xfId="5" applyNumberFormat="1" applyFont="1" applyFill="1" applyBorder="1"/>
    <xf numFmtId="0" fontId="13" fillId="2" borderId="0" xfId="5" applyNumberFormat="1" applyFont="1" applyFill="1" applyBorder="1"/>
    <xf numFmtId="0" fontId="13" fillId="2" borderId="0" xfId="5" applyNumberFormat="1" applyFont="1" applyFill="1" applyBorder="1" applyAlignment="1"/>
    <xf numFmtId="0" fontId="13" fillId="2" borderId="31" xfId="5" applyNumberFormat="1" applyFont="1" applyFill="1" applyBorder="1" applyAlignment="1">
      <alignment vertical="center"/>
    </xf>
    <xf numFmtId="0" fontId="13" fillId="2" borderId="32" xfId="5" applyNumberFormat="1" applyFont="1" applyFill="1" applyBorder="1" applyAlignment="1">
      <alignment horizontal="center" vertical="center"/>
    </xf>
    <xf numFmtId="0" fontId="13" fillId="5" borderId="41" xfId="5" applyNumberFormat="1" applyFont="1" applyFill="1" applyBorder="1" applyAlignment="1">
      <alignment horizontal="center" vertical="center" textRotation="90" wrapText="1"/>
    </xf>
    <xf numFmtId="0" fontId="13" fillId="5" borderId="44" xfId="5" applyNumberFormat="1" applyFont="1" applyFill="1" applyBorder="1" applyAlignment="1">
      <alignment horizontal="center" vertical="center" textRotation="90" wrapText="1"/>
    </xf>
    <xf numFmtId="0" fontId="13" fillId="5" borderId="48" xfId="5" applyNumberFormat="1" applyFont="1" applyFill="1" applyBorder="1" applyAlignment="1">
      <alignment horizontal="center" vertical="center" textRotation="90" wrapText="1"/>
    </xf>
    <xf numFmtId="0" fontId="13" fillId="5" borderId="65" xfId="5" applyNumberFormat="1" applyFont="1" applyFill="1" applyBorder="1" applyAlignment="1">
      <alignment horizontal="center" vertical="center" wrapText="1"/>
    </xf>
    <xf numFmtId="0" fontId="13" fillId="5" borderId="67" xfId="5" applyNumberFormat="1" applyFont="1" applyFill="1" applyBorder="1" applyAlignment="1">
      <alignment horizontal="center" vertical="center"/>
    </xf>
    <xf numFmtId="0" fontId="13" fillId="5" borderId="67" xfId="5" applyNumberFormat="1" applyFont="1" applyFill="1" applyBorder="1" applyAlignment="1">
      <alignment horizontal="center" vertical="center" wrapText="1"/>
    </xf>
    <xf numFmtId="0" fontId="13" fillId="5" borderId="65" xfId="5" applyNumberFormat="1" applyFont="1" applyFill="1" applyBorder="1" applyAlignment="1">
      <alignment horizontal="center" vertical="center"/>
    </xf>
    <xf numFmtId="0" fontId="13" fillId="5" borderId="68" xfId="5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left" vertical="center" wrapText="1"/>
    </xf>
    <xf numFmtId="0" fontId="13" fillId="2" borderId="0" xfId="1" applyNumberFormat="1" applyFont="1" applyFill="1" applyBorder="1" applyAlignment="1">
      <alignment vertical="center"/>
    </xf>
    <xf numFmtId="0" fontId="13" fillId="2" borderId="0" xfId="1" applyNumberFormat="1" applyFont="1" applyFill="1" applyBorder="1" applyAlignment="1">
      <alignment horizontal="center" vertical="center"/>
    </xf>
    <xf numFmtId="0" fontId="13" fillId="2" borderId="23" xfId="8" applyNumberFormat="1" applyFont="1" applyFill="1" applyBorder="1"/>
    <xf numFmtId="0" fontId="13" fillId="2" borderId="23" xfId="5" applyNumberFormat="1" applyFont="1" applyFill="1" applyBorder="1"/>
    <xf numFmtId="0" fontId="13" fillId="2" borderId="8" xfId="5" applyNumberFormat="1" applyFont="1" applyFill="1" applyBorder="1"/>
    <xf numFmtId="0" fontId="13" fillId="2" borderId="8" xfId="5" applyNumberFormat="1" applyFont="1" applyFill="1" applyBorder="1" applyAlignment="1"/>
    <xf numFmtId="0" fontId="13" fillId="2" borderId="9" xfId="5" applyNumberFormat="1" applyFont="1" applyFill="1" applyBorder="1"/>
    <xf numFmtId="0" fontId="13" fillId="0" borderId="5" xfId="5" applyFont="1" applyBorder="1" applyAlignment="1">
      <alignment horizontal="right" vertical="center" wrapText="1" indent="2"/>
    </xf>
    <xf numFmtId="49" fontId="14" fillId="0" borderId="15" xfId="5" applyNumberFormat="1" applyFont="1" applyBorder="1" applyAlignment="1">
      <alignment horizontal="right" vertical="center"/>
    </xf>
    <xf numFmtId="43" fontId="2" fillId="0" borderId="15" xfId="24" applyFont="1" applyFill="1" applyBorder="1" applyAlignment="1">
      <alignment wrapText="1"/>
    </xf>
    <xf numFmtId="43" fontId="5" fillId="0" borderId="15" xfId="24" applyFont="1" applyFill="1" applyBorder="1" applyAlignment="1">
      <alignment horizontal="center" vertical="center"/>
    </xf>
    <xf numFmtId="43" fontId="2" fillId="0" borderId="15" xfId="24" applyFont="1" applyFill="1" applyBorder="1" applyAlignment="1">
      <alignment horizontal="center" vertical="center"/>
    </xf>
    <xf numFmtId="43" fontId="2" fillId="0" borderId="34" xfId="24" applyFont="1" applyFill="1" applyBorder="1" applyAlignment="1">
      <alignment horizontal="center" vertical="center"/>
    </xf>
    <xf numFmtId="43" fontId="5" fillId="0" borderId="44" xfId="24" applyFont="1" applyFill="1" applyBorder="1" applyAlignment="1">
      <alignment horizontal="center" vertical="center"/>
    </xf>
    <xf numFmtId="43" fontId="5" fillId="0" borderId="38" xfId="24" applyFont="1" applyFill="1" applyBorder="1" applyAlignment="1">
      <alignment horizontal="center" vertical="center"/>
    </xf>
    <xf numFmtId="43" fontId="14" fillId="0" borderId="14" xfId="24" applyFont="1" applyFill="1" applyBorder="1" applyAlignment="1">
      <alignment horizontal="left" vertical="center" wrapText="1"/>
    </xf>
    <xf numFmtId="43" fontId="14" fillId="0" borderId="15" xfId="24" applyFont="1" applyFill="1" applyBorder="1" applyAlignment="1">
      <alignment horizontal="left" vertical="center" wrapText="1"/>
    </xf>
    <xf numFmtId="43" fontId="13" fillId="0" borderId="14" xfId="24" applyFont="1" applyFill="1" applyBorder="1" applyAlignment="1">
      <alignment horizontal="left" vertical="center"/>
    </xf>
    <xf numFmtId="43" fontId="13" fillId="0" borderId="15" xfId="24" applyFont="1" applyFill="1" applyBorder="1" applyAlignment="1">
      <alignment horizontal="left" vertical="center"/>
    </xf>
    <xf numFmtId="43" fontId="14" fillId="0" borderId="14" xfId="24" applyFont="1" applyFill="1" applyBorder="1" applyAlignment="1">
      <alignment horizontal="left" vertical="center"/>
    </xf>
    <xf numFmtId="43" fontId="14" fillId="0" borderId="15" xfId="24" applyFont="1" applyFill="1" applyBorder="1" applyAlignment="1">
      <alignment horizontal="left" vertical="center"/>
    </xf>
    <xf numFmtId="43" fontId="14" fillId="0" borderId="41" xfId="24" applyFont="1" applyFill="1" applyBorder="1" applyAlignment="1">
      <alignment horizontal="left" vertical="center"/>
    </xf>
    <xf numFmtId="43" fontId="14" fillId="0" borderId="44" xfId="24" applyFont="1" applyFill="1" applyBorder="1" applyAlignment="1">
      <alignment horizontal="left" vertical="center"/>
    </xf>
    <xf numFmtId="43" fontId="13" fillId="0" borderId="41" xfId="24" applyFont="1" applyFill="1" applyBorder="1"/>
    <xf numFmtId="43" fontId="13" fillId="0" borderId="44" xfId="24" applyFont="1" applyFill="1" applyBorder="1"/>
    <xf numFmtId="43" fontId="13" fillId="0" borderId="14" xfId="24" applyFont="1" applyFill="1" applyBorder="1" applyAlignment="1">
      <alignment horizontal="left" vertical="center" wrapText="1"/>
    </xf>
    <xf numFmtId="0" fontId="13" fillId="5" borderId="74" xfId="3" applyNumberFormat="1" applyFont="1" applyFill="1" applyBorder="1" applyAlignment="1">
      <alignment horizontal="center" vertical="center" wrapText="1"/>
    </xf>
    <xf numFmtId="0" fontId="13" fillId="5" borderId="43" xfId="3" applyNumberFormat="1" applyFont="1" applyFill="1" applyBorder="1" applyAlignment="1">
      <alignment horizontal="center" vertical="center" wrapText="1"/>
    </xf>
    <xf numFmtId="0" fontId="13" fillId="5" borderId="70" xfId="3" applyNumberFormat="1" applyFont="1" applyFill="1" applyBorder="1" applyAlignment="1">
      <alignment horizontal="center" vertical="center" wrapText="1"/>
    </xf>
    <xf numFmtId="0" fontId="64" fillId="5" borderId="70" xfId="3" applyNumberFormat="1" applyFont="1" applyFill="1" applyBorder="1" applyAlignment="1">
      <alignment horizontal="center" vertical="center" wrapText="1"/>
    </xf>
    <xf numFmtId="0" fontId="13" fillId="5" borderId="44" xfId="3" applyNumberFormat="1" applyFont="1" applyFill="1" applyBorder="1" applyAlignment="1">
      <alignment horizontal="center" vertical="center" wrapText="1"/>
    </xf>
    <xf numFmtId="0" fontId="13" fillId="5" borderId="56" xfId="3" applyNumberFormat="1" applyFont="1" applyFill="1" applyBorder="1" applyAlignment="1">
      <alignment horizontal="center" vertical="center" wrapText="1"/>
    </xf>
    <xf numFmtId="0" fontId="13" fillId="5" borderId="42" xfId="3" applyNumberFormat="1" applyFont="1" applyFill="1" applyBorder="1" applyAlignment="1">
      <alignment horizontal="center" vertical="center" wrapText="1"/>
    </xf>
    <xf numFmtId="0" fontId="13" fillId="5" borderId="49" xfId="3" applyNumberFormat="1" applyFont="1" applyFill="1" applyBorder="1" applyAlignment="1">
      <alignment horizontal="center" vertical="center" wrapText="1"/>
    </xf>
    <xf numFmtId="0" fontId="9" fillId="2" borderId="28" xfId="5" applyFont="1" applyFill="1" applyBorder="1" applyAlignment="1"/>
    <xf numFmtId="0" fontId="9" fillId="2" borderId="0" xfId="5" applyFont="1" applyFill="1" applyBorder="1" applyAlignment="1"/>
    <xf numFmtId="0" fontId="2" fillId="0" borderId="3" xfId="3" applyNumberFormat="1" applyFont="1" applyFill="1" applyBorder="1" applyAlignment="1">
      <alignment wrapText="1"/>
    </xf>
    <xf numFmtId="43" fontId="13" fillId="12" borderId="36" xfId="24" applyFont="1" applyFill="1" applyBorder="1" applyAlignment="1">
      <alignment horizontal="left" vertical="center"/>
    </xf>
    <xf numFmtId="0" fontId="37" fillId="7" borderId="73" xfId="24" applyNumberFormat="1" applyFont="1" applyFill="1" applyBorder="1" applyAlignment="1">
      <alignment horizontal="left" vertical="center" indent="1"/>
    </xf>
    <xf numFmtId="0" fontId="37" fillId="7" borderId="47" xfId="24" applyNumberFormat="1" applyFont="1" applyFill="1" applyBorder="1" applyAlignment="1">
      <alignment vertical="center"/>
    </xf>
    <xf numFmtId="0" fontId="37" fillId="7" borderId="45" xfId="24" applyNumberFormat="1" applyFont="1" applyFill="1" applyBorder="1" applyAlignment="1">
      <alignment vertical="center"/>
    </xf>
    <xf numFmtId="0" fontId="37" fillId="7" borderId="46" xfId="24" applyNumberFormat="1" applyFont="1" applyFill="1" applyBorder="1" applyAlignment="1">
      <alignment vertical="center"/>
    </xf>
    <xf numFmtId="0" fontId="37" fillId="6" borderId="58" xfId="24" applyNumberFormat="1" applyFont="1" applyFill="1" applyBorder="1" applyAlignment="1">
      <alignment horizontal="left" vertical="center" indent="1"/>
    </xf>
    <xf numFmtId="0" fontId="37" fillId="6" borderId="13" xfId="24" applyNumberFormat="1" applyFont="1" applyFill="1" applyBorder="1" applyAlignment="1">
      <alignment vertical="center"/>
    </xf>
    <xf numFmtId="0" fontId="37" fillId="6" borderId="5" xfId="24" applyNumberFormat="1" applyFont="1" applyFill="1" applyBorder="1" applyAlignment="1">
      <alignment vertical="center"/>
    </xf>
    <xf numFmtId="0" fontId="37" fillId="6" borderId="15" xfId="24" applyNumberFormat="1" applyFont="1" applyFill="1" applyBorder="1" applyAlignment="1">
      <alignment vertical="center"/>
    </xf>
    <xf numFmtId="0" fontId="37" fillId="0" borderId="13" xfId="24" applyNumberFormat="1" applyFont="1" applyBorder="1" applyAlignment="1">
      <alignment vertical="center"/>
    </xf>
    <xf numFmtId="0" fontId="37" fillId="0" borderId="5" xfId="24" applyNumberFormat="1" applyFont="1" applyBorder="1" applyAlignment="1">
      <alignment vertical="center"/>
    </xf>
    <xf numFmtId="0" fontId="37" fillId="0" borderId="15" xfId="24" applyNumberFormat="1" applyFont="1" applyBorder="1" applyAlignment="1">
      <alignment vertical="center"/>
    </xf>
    <xf numFmtId="0" fontId="14" fillId="6" borderId="58" xfId="24" applyNumberFormat="1" applyFont="1" applyFill="1" applyBorder="1" applyAlignment="1">
      <alignment horizontal="left" vertical="center" wrapText="1" indent="1"/>
    </xf>
    <xf numFmtId="0" fontId="14" fillId="6" borderId="13" xfId="24" applyNumberFormat="1" applyFont="1" applyFill="1" applyBorder="1" applyAlignment="1">
      <alignment vertical="center" wrapText="1"/>
    </xf>
    <xf numFmtId="0" fontId="14" fillId="6" borderId="5" xfId="24" applyNumberFormat="1" applyFont="1" applyFill="1" applyBorder="1" applyAlignment="1">
      <alignment vertical="center" wrapText="1"/>
    </xf>
    <xf numFmtId="0" fontId="14" fillId="6" borderId="15" xfId="24" applyNumberFormat="1" applyFont="1" applyFill="1" applyBorder="1" applyAlignment="1">
      <alignment vertical="center" wrapText="1"/>
    </xf>
    <xf numFmtId="0" fontId="14" fillId="6" borderId="13" xfId="24" applyNumberFormat="1" applyFont="1" applyFill="1" applyBorder="1" applyAlignment="1">
      <alignment horizontal="left" vertical="center" wrapText="1" indent="1"/>
    </xf>
    <xf numFmtId="0" fontId="14" fillId="6" borderId="5" xfId="24" applyNumberFormat="1" applyFont="1" applyFill="1" applyBorder="1" applyAlignment="1">
      <alignment horizontal="left" vertical="center" wrapText="1" indent="1"/>
    </xf>
    <xf numFmtId="0" fontId="14" fillId="6" borderId="15" xfId="24" applyNumberFormat="1" applyFont="1" applyFill="1" applyBorder="1" applyAlignment="1">
      <alignment horizontal="left" vertical="center" wrapText="1" indent="1"/>
    </xf>
    <xf numFmtId="0" fontId="14" fillId="0" borderId="13" xfId="24" applyNumberFormat="1" applyFont="1" applyBorder="1" applyAlignment="1">
      <alignment vertical="center" wrapText="1"/>
    </xf>
    <xf numFmtId="0" fontId="14" fillId="0" borderId="5" xfId="24" applyNumberFormat="1" applyFont="1" applyBorder="1" applyAlignment="1">
      <alignment vertical="center" wrapText="1"/>
    </xf>
    <xf numFmtId="0" fontId="14" fillId="0" borderId="15" xfId="24" applyNumberFormat="1" applyFont="1" applyBorder="1" applyAlignment="1">
      <alignment vertical="center" wrapText="1"/>
    </xf>
    <xf numFmtId="0" fontId="14" fillId="6" borderId="74" xfId="24" applyNumberFormat="1" applyFont="1" applyFill="1" applyBorder="1" applyAlignment="1">
      <alignment horizontal="left" vertical="center" wrapText="1" indent="1"/>
    </xf>
    <xf numFmtId="0" fontId="14" fillId="0" borderId="48" xfId="24" applyNumberFormat="1" applyFont="1" applyBorder="1" applyAlignment="1">
      <alignment vertical="center" wrapText="1"/>
    </xf>
    <xf numFmtId="0" fontId="14" fillId="0" borderId="42" xfId="24" applyNumberFormat="1" applyFont="1" applyBorder="1" applyAlignment="1">
      <alignment vertical="center" wrapText="1"/>
    </xf>
    <xf numFmtId="0" fontId="14" fillId="0" borderId="44" xfId="24" applyNumberFormat="1" applyFont="1" applyBorder="1" applyAlignment="1">
      <alignment vertical="center" wrapText="1"/>
    </xf>
    <xf numFmtId="0" fontId="10" fillId="8" borderId="57" xfId="24" applyNumberFormat="1" applyFont="1" applyFill="1" applyBorder="1" applyAlignment="1">
      <alignment horizontal="center" vertical="center"/>
    </xf>
    <xf numFmtId="0" fontId="10" fillId="8" borderId="45" xfId="24" applyNumberFormat="1" applyFont="1" applyFill="1" applyBorder="1" applyAlignment="1">
      <alignment horizontal="center" vertical="center"/>
    </xf>
    <xf numFmtId="0" fontId="10" fillId="8" borderId="46" xfId="24" applyNumberFormat="1" applyFont="1" applyFill="1" applyBorder="1" applyAlignment="1">
      <alignment horizontal="center" vertical="center"/>
    </xf>
    <xf numFmtId="0" fontId="5" fillId="6" borderId="35" xfId="24" applyNumberFormat="1" applyFont="1" applyFill="1" applyBorder="1" applyAlignment="1">
      <alignment horizontal="right" vertical="center"/>
    </xf>
    <xf numFmtId="0" fontId="5" fillId="6" borderId="5" xfId="24" applyNumberFormat="1" applyFont="1" applyFill="1" applyBorder="1" applyAlignment="1">
      <alignment horizontal="right" vertical="center"/>
    </xf>
    <xf numFmtId="0" fontId="5" fillId="6" borderId="15" xfId="24" applyNumberFormat="1" applyFont="1" applyFill="1" applyBorder="1" applyAlignment="1">
      <alignment horizontal="right" vertical="center"/>
    </xf>
    <xf numFmtId="0" fontId="6" fillId="6" borderId="35" xfId="24" applyNumberFormat="1" applyFont="1" applyFill="1" applyBorder="1" applyAlignment="1">
      <alignment horizontal="right" vertical="center"/>
    </xf>
    <xf numFmtId="0" fontId="6" fillId="6" borderId="5" xfId="24" applyNumberFormat="1" applyFont="1" applyFill="1" applyBorder="1" applyAlignment="1">
      <alignment horizontal="right" vertical="center"/>
    </xf>
    <xf numFmtId="0" fontId="6" fillId="6" borderId="15" xfId="24" applyNumberFormat="1" applyFont="1" applyFill="1" applyBorder="1" applyAlignment="1">
      <alignment horizontal="right" vertical="center"/>
    </xf>
    <xf numFmtId="0" fontId="5" fillId="2" borderId="5" xfId="24" applyNumberFormat="1" applyFont="1" applyFill="1" applyBorder="1" applyAlignment="1">
      <alignment horizontal="right" vertical="center"/>
    </xf>
    <xf numFmtId="0" fontId="5" fillId="2" borderId="15" xfId="24" applyNumberFormat="1" applyFont="1" applyFill="1" applyBorder="1" applyAlignment="1">
      <alignment horizontal="right" vertical="center"/>
    </xf>
    <xf numFmtId="0" fontId="6" fillId="2" borderId="5" xfId="24" applyNumberFormat="1" applyFont="1" applyFill="1" applyBorder="1" applyAlignment="1">
      <alignment horizontal="right" vertical="center"/>
    </xf>
    <xf numFmtId="0" fontId="6" fillId="2" borderId="15" xfId="24" applyNumberFormat="1" applyFont="1" applyFill="1" applyBorder="1" applyAlignment="1">
      <alignment horizontal="right" vertical="center"/>
    </xf>
    <xf numFmtId="0" fontId="6" fillId="6" borderId="56" xfId="24" applyNumberFormat="1" applyFont="1" applyFill="1" applyBorder="1" applyAlignment="1">
      <alignment horizontal="right" vertical="center"/>
    </xf>
    <xf numFmtId="0" fontId="6" fillId="2" borderId="42" xfId="24" applyNumberFormat="1" applyFont="1" applyFill="1" applyBorder="1" applyAlignment="1">
      <alignment horizontal="right" vertical="center"/>
    </xf>
    <xf numFmtId="0" fontId="6" fillId="2" borderId="44" xfId="24" applyNumberFormat="1" applyFont="1" applyFill="1" applyBorder="1" applyAlignment="1">
      <alignment horizontal="right" vertical="center"/>
    </xf>
    <xf numFmtId="0" fontId="69" fillId="6" borderId="15" xfId="24" applyNumberFormat="1" applyFont="1" applyFill="1" applyBorder="1" applyAlignment="1">
      <alignment vertical="center" wrapText="1"/>
    </xf>
    <xf numFmtId="0" fontId="3" fillId="0" borderId="14" xfId="24" applyNumberFormat="1" applyFont="1" applyFill="1" applyBorder="1" applyAlignment="1">
      <alignment horizontal="center" vertical="center"/>
    </xf>
    <xf numFmtId="0" fontId="3" fillId="0" borderId="15" xfId="24" applyNumberFormat="1" applyFont="1" applyFill="1" applyBorder="1" applyAlignment="1">
      <alignment horizontal="center" vertical="center"/>
    </xf>
    <xf numFmtId="0" fontId="8" fillId="0" borderId="14" xfId="24" applyNumberFormat="1" applyFont="1" applyFill="1" applyBorder="1" applyAlignment="1">
      <alignment horizontal="right" vertical="center"/>
    </xf>
    <xf numFmtId="0" fontId="3" fillId="0" borderId="59" xfId="24" applyNumberFormat="1" applyFont="1" applyFill="1" applyBorder="1" applyAlignment="1">
      <alignment horizontal="center" vertical="center"/>
    </xf>
    <xf numFmtId="0" fontId="3" fillId="0" borderId="5" xfId="24" applyNumberFormat="1" applyFont="1" applyFill="1" applyBorder="1" applyAlignment="1"/>
    <xf numFmtId="0" fontId="0" fillId="2" borderId="0" xfId="0" applyFill="1" applyBorder="1" applyAlignment="1">
      <alignment horizontal="center"/>
    </xf>
    <xf numFmtId="43" fontId="51" fillId="0" borderId="41" xfId="24" applyFont="1" applyFill="1" applyBorder="1" applyAlignment="1">
      <alignment horizontal="center" vertical="center"/>
    </xf>
    <xf numFmtId="43" fontId="51" fillId="0" borderId="42" xfId="24" applyFont="1" applyFill="1" applyBorder="1" applyAlignment="1">
      <alignment horizontal="center" vertical="center"/>
    </xf>
    <xf numFmtId="43" fontId="51" fillId="0" borderId="5" xfId="24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right" vertical="center"/>
    </xf>
    <xf numFmtId="0" fontId="70" fillId="2" borderId="0" xfId="0" applyFont="1" applyFill="1" applyBorder="1" applyAlignment="1">
      <alignment horizontal="center" vertical="center" wrapText="1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4" xfId="24" applyNumberFormat="1" applyFont="1" applyFill="1" applyBorder="1" applyAlignment="1">
      <alignment horizontal="center" vertical="center"/>
    </xf>
    <xf numFmtId="0" fontId="3" fillId="0" borderId="38" xfId="24" applyNumberFormat="1" applyFont="1" applyFill="1" applyBorder="1" applyAlignment="1">
      <alignment horizontal="center" vertical="center"/>
    </xf>
    <xf numFmtId="0" fontId="3" fillId="0" borderId="72" xfId="24" applyNumberFormat="1" applyFont="1" applyFill="1" applyBorder="1" applyAlignment="1">
      <alignment horizontal="center" vertical="center"/>
    </xf>
    <xf numFmtId="0" fontId="3" fillId="0" borderId="64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vertical="center"/>
    </xf>
    <xf numFmtId="0" fontId="71" fillId="5" borderId="46" xfId="2" applyFont="1" applyFill="1" applyBorder="1" applyAlignment="1">
      <alignment horizontal="center" vertical="center" wrapText="1"/>
    </xf>
    <xf numFmtId="0" fontId="10" fillId="5" borderId="73" xfId="2" applyFont="1" applyFill="1" applyBorder="1" applyAlignment="1">
      <alignment horizontal="center" vertical="center" wrapText="1"/>
    </xf>
    <xf numFmtId="0" fontId="10" fillId="5" borderId="47" xfId="2" applyFont="1" applyFill="1" applyBorder="1" applyAlignment="1">
      <alignment horizontal="center" vertical="center" wrapText="1"/>
    </xf>
    <xf numFmtId="0" fontId="10" fillId="5" borderId="46" xfId="2" applyFont="1" applyFill="1" applyBorder="1" applyAlignment="1">
      <alignment horizontal="center" vertical="center" wrapText="1"/>
    </xf>
    <xf numFmtId="0" fontId="73" fillId="0" borderId="5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 vertical="center"/>
    </xf>
    <xf numFmtId="0" fontId="73" fillId="0" borderId="1" xfId="0" applyNumberFormat="1" applyFont="1" applyBorder="1" applyAlignment="1">
      <alignment horizontal="center"/>
    </xf>
    <xf numFmtId="0" fontId="24" fillId="0" borderId="16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4" fillId="0" borderId="67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5" borderId="66" xfId="0" applyFont="1" applyFill="1" applyBorder="1" applyAlignment="1">
      <alignment vertical="center"/>
    </xf>
    <xf numFmtId="0" fontId="24" fillId="5" borderId="67" xfId="0" applyFont="1" applyFill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5" borderId="34" xfId="0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4" fillId="0" borderId="61" xfId="0" applyFont="1" applyBorder="1" applyAlignment="1">
      <alignment horizontal="center" vertical="center"/>
    </xf>
    <xf numFmtId="0" fontId="24" fillId="5" borderId="77" xfId="0" applyFont="1" applyFill="1" applyBorder="1" applyAlignment="1">
      <alignment horizontal="center" vertical="center" wrapText="1"/>
    </xf>
    <xf numFmtId="0" fontId="72" fillId="0" borderId="5" xfId="0" applyFont="1" applyBorder="1"/>
    <xf numFmtId="0" fontId="72" fillId="0" borderId="1" xfId="0" applyFont="1" applyBorder="1"/>
    <xf numFmtId="0" fontId="24" fillId="0" borderId="5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6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6" fillId="0" borderId="66" xfId="0" applyFont="1" applyFill="1" applyBorder="1" applyAlignment="1">
      <alignment vertical="center"/>
    </xf>
    <xf numFmtId="0" fontId="36" fillId="0" borderId="67" xfId="0" applyFont="1" applyFill="1" applyBorder="1" applyAlignment="1">
      <alignment vertical="center"/>
    </xf>
    <xf numFmtId="0" fontId="24" fillId="5" borderId="53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5" borderId="55" xfId="0" applyFont="1" applyFill="1" applyBorder="1" applyAlignment="1">
      <alignment horizontal="center" vertical="center"/>
    </xf>
    <xf numFmtId="0" fontId="24" fillId="5" borderId="53" xfId="0" applyFont="1" applyFill="1" applyBorder="1" applyAlignment="1">
      <alignment horizontal="center" vertical="center" wrapText="1"/>
    </xf>
    <xf numFmtId="0" fontId="24" fillId="5" borderId="5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72" fillId="0" borderId="14" xfId="0" applyNumberFormat="1" applyFont="1" applyFill="1" applyBorder="1" applyAlignment="1">
      <alignment wrapText="1"/>
    </xf>
    <xf numFmtId="0" fontId="24" fillId="0" borderId="15" xfId="0" applyFont="1" applyBorder="1" applyAlignment="1">
      <alignment vertical="center"/>
    </xf>
    <xf numFmtId="0" fontId="72" fillId="0" borderId="14" xfId="0" applyNumberFormat="1" applyFont="1" applyBorder="1" applyAlignment="1">
      <alignment wrapText="1"/>
    </xf>
    <xf numFmtId="0" fontId="24" fillId="0" borderId="42" xfId="0" applyFont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4" fillId="13" borderId="66" xfId="0" applyFont="1" applyFill="1" applyBorder="1" applyAlignment="1">
      <alignment vertical="center"/>
    </xf>
    <xf numFmtId="0" fontId="24" fillId="13" borderId="9" xfId="0" applyFont="1" applyFill="1" applyBorder="1" applyAlignment="1">
      <alignment vertical="center"/>
    </xf>
    <xf numFmtId="0" fontId="24" fillId="13" borderId="68" xfId="0" applyFont="1" applyFill="1" applyBorder="1" applyAlignment="1">
      <alignment vertical="center"/>
    </xf>
    <xf numFmtId="0" fontId="24" fillId="13" borderId="67" xfId="0" applyFont="1" applyFill="1" applyBorder="1" applyAlignment="1">
      <alignment vertical="center"/>
    </xf>
    <xf numFmtId="0" fontId="24" fillId="13" borderId="65" xfId="0" applyFont="1" applyFill="1" applyBorder="1" applyAlignment="1">
      <alignment horizontal="center" vertical="center"/>
    </xf>
    <xf numFmtId="0" fontId="72" fillId="0" borderId="37" xfId="0" applyNumberFormat="1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38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4" fillId="0" borderId="46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59" xfId="0" applyFont="1" applyBorder="1" applyAlignment="1">
      <alignment horizontal="center" vertical="center"/>
    </xf>
    <xf numFmtId="0" fontId="24" fillId="0" borderId="6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24" fillId="0" borderId="60" xfId="0" applyFont="1" applyBorder="1" applyAlignment="1">
      <alignment vertical="center"/>
    </xf>
    <xf numFmtId="0" fontId="24" fillId="0" borderId="44" xfId="0" applyFont="1" applyFill="1" applyBorder="1" applyAlignment="1">
      <alignment vertical="center"/>
    </xf>
    <xf numFmtId="0" fontId="3" fillId="13" borderId="6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24" fillId="13" borderId="78" xfId="0" applyFont="1" applyFill="1" applyBorder="1" applyAlignment="1">
      <alignment horizontal="right" vertical="center"/>
    </xf>
    <xf numFmtId="0" fontId="24" fillId="13" borderId="72" xfId="0" applyFont="1" applyFill="1" applyBorder="1" applyAlignment="1">
      <alignment vertical="center"/>
    </xf>
    <xf numFmtId="0" fontId="24" fillId="13" borderId="60" xfId="0" applyFont="1" applyFill="1" applyBorder="1" applyAlignment="1">
      <alignment vertical="center"/>
    </xf>
    <xf numFmtId="0" fontId="24" fillId="13" borderId="64" xfId="0" applyFont="1" applyFill="1" applyBorder="1" applyAlignment="1">
      <alignment vertical="center"/>
    </xf>
    <xf numFmtId="0" fontId="24" fillId="0" borderId="47" xfId="0" applyFont="1" applyFill="1" applyBorder="1" applyAlignment="1">
      <alignment vertical="center"/>
    </xf>
    <xf numFmtId="0" fontId="24" fillId="0" borderId="45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60" xfId="0" applyFont="1" applyFill="1" applyBorder="1" applyAlignment="1">
      <alignment vertical="center"/>
    </xf>
    <xf numFmtId="0" fontId="24" fillId="0" borderId="53" xfId="0" applyFont="1" applyFill="1" applyBorder="1" applyAlignment="1">
      <alignment vertical="center"/>
    </xf>
    <xf numFmtId="0" fontId="23" fillId="4" borderId="65" xfId="0" applyFont="1" applyFill="1" applyBorder="1" applyAlignment="1">
      <alignment horizontal="center" vertical="center" wrapText="1"/>
    </xf>
    <xf numFmtId="0" fontId="23" fillId="4" borderId="66" xfId="0" applyFont="1" applyFill="1" applyBorder="1" applyAlignment="1">
      <alignment horizontal="center" vertical="center" wrapText="1"/>
    </xf>
    <xf numFmtId="0" fontId="29" fillId="4" borderId="67" xfId="0" applyFont="1" applyFill="1" applyBorder="1" applyAlignment="1">
      <alignment horizontal="center" vertical="center"/>
    </xf>
    <xf numFmtId="43" fontId="29" fillId="4" borderId="45" xfId="24" applyFont="1" applyFill="1" applyBorder="1"/>
    <xf numFmtId="0" fontId="47" fillId="4" borderId="41" xfId="0" applyFont="1" applyFill="1" applyBorder="1" applyAlignment="1">
      <alignment horizontal="center" vertical="center"/>
    </xf>
    <xf numFmtId="0" fontId="51" fillId="4" borderId="42" xfId="0" applyFont="1" applyFill="1" applyBorder="1" applyAlignment="1">
      <alignment horizontal="center" vertical="center" wrapText="1"/>
    </xf>
    <xf numFmtId="0" fontId="51" fillId="4" borderId="70" xfId="0" applyFont="1" applyFill="1" applyBorder="1" applyAlignment="1">
      <alignment horizontal="center" vertical="center" wrapText="1"/>
    </xf>
    <xf numFmtId="49" fontId="29" fillId="14" borderId="14" xfId="0" applyNumberFormat="1" applyFont="1" applyFill="1" applyBorder="1" applyAlignment="1">
      <alignment horizontal="center"/>
    </xf>
    <xf numFmtId="0" fontId="51" fillId="14" borderId="11" xfId="0" applyFont="1" applyFill="1" applyBorder="1"/>
    <xf numFmtId="43" fontId="51" fillId="14" borderId="14" xfId="24" applyFont="1" applyFill="1" applyBorder="1"/>
    <xf numFmtId="43" fontId="29" fillId="14" borderId="5" xfId="24" applyFont="1" applyFill="1" applyBorder="1"/>
    <xf numFmtId="43" fontId="29" fillId="14" borderId="11" xfId="24" applyFont="1" applyFill="1" applyBorder="1"/>
    <xf numFmtId="43" fontId="0" fillId="14" borderId="15" xfId="24" applyFont="1" applyFill="1" applyBorder="1"/>
    <xf numFmtId="0" fontId="29" fillId="5" borderId="15" xfId="0" applyFont="1" applyFill="1" applyBorder="1" applyAlignment="1">
      <alignment horizontal="left" vertical="center"/>
    </xf>
    <xf numFmtId="0" fontId="13" fillId="0" borderId="19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43" xfId="2" applyFont="1" applyFill="1" applyBorder="1" applyAlignment="1">
      <alignment horizontal="left" vertical="center" wrapText="1"/>
    </xf>
    <xf numFmtId="49" fontId="2" fillId="0" borderId="17" xfId="2" applyNumberFormat="1" applyFont="1" applyFill="1" applyBorder="1" applyAlignment="1">
      <alignment horizontal="center" vertical="center" wrapText="1"/>
    </xf>
    <xf numFmtId="49" fontId="2" fillId="0" borderId="45" xfId="2" applyNumberFormat="1" applyFont="1" applyFill="1" applyBorder="1" applyAlignment="1">
      <alignment horizontal="center" vertical="center" wrapText="1"/>
    </xf>
    <xf numFmtId="49" fontId="2" fillId="0" borderId="14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37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66" xfId="2" applyNumberFormat="1" applyFont="1" applyFill="1" applyBorder="1" applyAlignment="1">
      <alignment horizontal="center" vertical="center" wrapText="1"/>
    </xf>
    <xf numFmtId="0" fontId="3" fillId="2" borderId="47" xfId="24" applyNumberFormat="1" applyFont="1" applyFill="1" applyBorder="1" applyAlignment="1">
      <alignment horizontal="right" vertical="center" wrapText="1"/>
    </xf>
    <xf numFmtId="0" fontId="3" fillId="2" borderId="46" xfId="24" applyNumberFormat="1" applyFont="1" applyFill="1" applyBorder="1" applyAlignment="1">
      <alignment horizontal="right" vertical="center" wrapText="1"/>
    </xf>
    <xf numFmtId="0" fontId="3" fillId="2" borderId="13" xfId="24" applyNumberFormat="1" applyFont="1" applyFill="1" applyBorder="1" applyAlignment="1">
      <alignment horizontal="right" vertical="center" wrapText="1"/>
    </xf>
    <xf numFmtId="0" fontId="3" fillId="2" borderId="36" xfId="24" applyNumberFormat="1" applyFont="1" applyFill="1" applyBorder="1" applyAlignment="1">
      <alignment horizontal="right" vertical="center" wrapText="1"/>
    </xf>
    <xf numFmtId="0" fontId="3" fillId="2" borderId="22" xfId="24" applyNumberFormat="1" applyFont="1" applyFill="1" applyBorder="1" applyAlignment="1">
      <alignment horizontal="right" vertical="center" wrapText="1"/>
    </xf>
    <xf numFmtId="0" fontId="3" fillId="2" borderId="4" xfId="24" applyNumberFormat="1" applyFont="1" applyFill="1" applyBorder="1" applyAlignment="1">
      <alignment horizontal="right" vertical="center" wrapText="1"/>
    </xf>
    <xf numFmtId="0" fontId="3" fillId="2" borderId="21" xfId="24" applyNumberFormat="1" applyFont="1" applyFill="1" applyBorder="1" applyAlignment="1">
      <alignment horizontal="right" vertical="center" wrapText="1"/>
    </xf>
    <xf numFmtId="43" fontId="8" fillId="4" borderId="68" xfId="24" applyFont="1" applyFill="1" applyBorder="1" applyAlignment="1">
      <alignment horizontal="center" vertical="center" wrapText="1"/>
    </xf>
    <xf numFmtId="43" fontId="8" fillId="4" borderId="63" xfId="24" applyFont="1" applyFill="1" applyBorder="1" applyAlignment="1">
      <alignment horizontal="center" vertical="center" wrapText="1"/>
    </xf>
    <xf numFmtId="0" fontId="3" fillId="5" borderId="62" xfId="2" applyFont="1" applyFill="1" applyBorder="1" applyAlignment="1">
      <alignment horizontal="center" vertical="center" wrapText="1"/>
    </xf>
    <xf numFmtId="0" fontId="3" fillId="5" borderId="63" xfId="2" applyFont="1" applyFill="1" applyBorder="1" applyAlignment="1">
      <alignment horizontal="center" vertical="center" wrapText="1"/>
    </xf>
    <xf numFmtId="0" fontId="3" fillId="2" borderId="23" xfId="24" applyNumberFormat="1" applyFont="1" applyFill="1" applyBorder="1" applyAlignment="1">
      <alignment horizontal="center" vertical="center" wrapText="1"/>
    </xf>
    <xf numFmtId="0" fontId="3" fillId="2" borderId="39" xfId="24" applyNumberFormat="1" applyFont="1" applyFill="1" applyBorder="1" applyAlignment="1">
      <alignment horizontal="center" vertical="center" wrapText="1"/>
    </xf>
    <xf numFmtId="0" fontId="3" fillId="2" borderId="4" xfId="24" applyNumberFormat="1" applyFont="1" applyFill="1" applyBorder="1" applyAlignment="1">
      <alignment horizontal="center" vertical="center" wrapText="1"/>
    </xf>
    <xf numFmtId="0" fontId="3" fillId="2" borderId="38" xfId="24" applyNumberFormat="1" applyFont="1" applyFill="1" applyBorder="1" applyAlignment="1">
      <alignment horizontal="center" vertical="center" wrapText="1"/>
    </xf>
    <xf numFmtId="0" fontId="3" fillId="0" borderId="4" xfId="24" applyNumberFormat="1" applyFont="1" applyFill="1" applyBorder="1" applyAlignment="1">
      <alignment horizontal="center" vertical="center" wrapText="1"/>
    </xf>
    <xf numFmtId="0" fontId="3" fillId="0" borderId="38" xfId="24" applyNumberFormat="1" applyFont="1" applyFill="1" applyBorder="1" applyAlignment="1">
      <alignment horizontal="center" vertical="center" wrapText="1"/>
    </xf>
    <xf numFmtId="0" fontId="3" fillId="2" borderId="13" xfId="24" applyNumberFormat="1" applyFont="1" applyFill="1" applyBorder="1" applyAlignment="1">
      <alignment horizontal="center" vertical="center" wrapText="1"/>
    </xf>
    <xf numFmtId="0" fontId="3" fillId="2" borderId="15" xfId="24" applyNumberFormat="1" applyFont="1" applyFill="1" applyBorder="1" applyAlignment="1">
      <alignment horizontal="center" vertical="center" wrapText="1"/>
    </xf>
    <xf numFmtId="1" fontId="8" fillId="0" borderId="5" xfId="2" applyNumberFormat="1" applyFont="1" applyFill="1" applyBorder="1" applyAlignment="1">
      <alignment horizontal="center" vertical="center" wrapText="1"/>
    </xf>
    <xf numFmtId="0" fontId="8" fillId="0" borderId="17" xfId="24" applyNumberFormat="1" applyFont="1" applyFill="1" applyBorder="1" applyAlignment="1">
      <alignment horizontal="center" vertical="center"/>
    </xf>
    <xf numFmtId="0" fontId="8" fillId="0" borderId="46" xfId="24" applyNumberFormat="1" applyFont="1" applyFill="1" applyBorder="1" applyAlignment="1">
      <alignment horizontal="center" vertical="center"/>
    </xf>
    <xf numFmtId="0" fontId="8" fillId="0" borderId="47" xfId="24" applyNumberFormat="1" applyFont="1" applyFill="1" applyBorder="1" applyAlignment="1">
      <alignment horizontal="center" vertical="center"/>
    </xf>
    <xf numFmtId="0" fontId="8" fillId="0" borderId="14" xfId="24" applyNumberFormat="1" applyFont="1" applyFill="1" applyBorder="1" applyAlignment="1">
      <alignment horizontal="center" vertical="center"/>
    </xf>
    <xf numFmtId="0" fontId="8" fillId="0" borderId="15" xfId="24" applyNumberFormat="1" applyFont="1" applyFill="1" applyBorder="1" applyAlignment="1">
      <alignment horizontal="center" vertical="center"/>
    </xf>
    <xf numFmtId="0" fontId="8" fillId="0" borderId="13" xfId="24" applyNumberFormat="1" applyFont="1" applyFill="1" applyBorder="1" applyAlignment="1">
      <alignment horizontal="center" vertical="center"/>
    </xf>
    <xf numFmtId="0" fontId="3" fillId="0" borderId="14" xfId="24" applyNumberFormat="1" applyFont="1" applyFill="1" applyBorder="1" applyAlignment="1">
      <alignment horizontal="left" vertical="center"/>
    </xf>
    <xf numFmtId="0" fontId="8" fillId="0" borderId="14" xfId="24" applyNumberFormat="1" applyFont="1" applyFill="1" applyBorder="1" applyAlignment="1">
      <alignment horizontal="left" vertical="center" wrapText="1"/>
    </xf>
    <xf numFmtId="0" fontId="8" fillId="0" borderId="15" xfId="24" applyNumberFormat="1" applyFont="1" applyFill="1" applyBorder="1" applyAlignment="1">
      <alignment horizontal="center" vertical="center" wrapText="1"/>
    </xf>
    <xf numFmtId="0" fontId="8" fillId="0" borderId="14" xfId="24" applyNumberFormat="1" applyFont="1" applyFill="1" applyBorder="1" applyAlignment="1">
      <alignment horizontal="center" vertical="center" wrapText="1"/>
    </xf>
    <xf numFmtId="0" fontId="8" fillId="0" borderId="13" xfId="24" applyNumberFormat="1" applyFont="1" applyFill="1" applyBorder="1" applyAlignment="1">
      <alignment horizontal="center" vertical="center" wrapText="1"/>
    </xf>
    <xf numFmtId="0" fontId="3" fillId="0" borderId="14" xfId="24" applyNumberFormat="1" applyFont="1" applyFill="1" applyBorder="1" applyAlignment="1">
      <alignment horizontal="right" vertical="center" wrapText="1"/>
    </xf>
    <xf numFmtId="0" fontId="3" fillId="0" borderId="15" xfId="24" applyNumberFormat="1" applyFont="1" applyFill="1" applyBorder="1" applyAlignment="1">
      <alignment vertical="center" wrapText="1"/>
    </xf>
    <xf numFmtId="0" fontId="3" fillId="0" borderId="14" xfId="24" applyNumberFormat="1" applyFont="1" applyFill="1" applyBorder="1" applyAlignment="1">
      <alignment vertical="center" wrapText="1"/>
    </xf>
    <xf numFmtId="0" fontId="3" fillId="0" borderId="15" xfId="24" applyNumberFormat="1" applyFont="1" applyFill="1" applyBorder="1" applyAlignment="1">
      <alignment horizontal="center" vertical="center" wrapText="1"/>
    </xf>
    <xf numFmtId="0" fontId="3" fillId="0" borderId="14" xfId="24" applyNumberFormat="1" applyFont="1" applyFill="1" applyBorder="1" applyAlignment="1">
      <alignment horizontal="center" vertical="center" wrapText="1"/>
    </xf>
    <xf numFmtId="0" fontId="3" fillId="0" borderId="14" xfId="24" applyNumberFormat="1" applyFont="1" applyFill="1" applyBorder="1" applyAlignment="1">
      <alignment horizontal="right" vertical="center"/>
    </xf>
    <xf numFmtId="0" fontId="8" fillId="0" borderId="14" xfId="24" applyNumberFormat="1" applyFont="1" applyFill="1" applyBorder="1" applyAlignment="1">
      <alignment horizontal="left" vertical="center"/>
    </xf>
    <xf numFmtId="0" fontId="8" fillId="0" borderId="15" xfId="24" applyNumberFormat="1" applyFont="1" applyFill="1" applyBorder="1" applyAlignment="1">
      <alignment vertical="center"/>
    </xf>
    <xf numFmtId="0" fontId="8" fillId="0" borderId="14" xfId="24" applyNumberFormat="1" applyFont="1" applyFill="1" applyBorder="1" applyAlignment="1">
      <alignment vertical="center"/>
    </xf>
    <xf numFmtId="0" fontId="3" fillId="0" borderId="15" xfId="24" applyNumberFormat="1" applyFont="1" applyFill="1" applyBorder="1" applyAlignment="1">
      <alignment vertical="center"/>
    </xf>
    <xf numFmtId="0" fontId="3" fillId="0" borderId="14" xfId="24" applyNumberFormat="1" applyFont="1" applyFill="1" applyBorder="1" applyAlignment="1">
      <alignment vertical="center"/>
    </xf>
    <xf numFmtId="0" fontId="8" fillId="0" borderId="14" xfId="24" applyNumberFormat="1" applyFont="1" applyFill="1" applyBorder="1" applyAlignment="1">
      <alignment horizontal="right" vertical="center" wrapText="1"/>
    </xf>
    <xf numFmtId="0" fontId="8" fillId="0" borderId="37" xfId="24" applyNumberFormat="1" applyFont="1" applyFill="1" applyBorder="1" applyAlignment="1">
      <alignment horizontal="right" vertical="center"/>
    </xf>
    <xf numFmtId="0" fontId="3" fillId="0" borderId="40" xfId="24" applyNumberFormat="1" applyFont="1" applyFill="1" applyBorder="1" applyAlignment="1">
      <alignment horizontal="center" vertical="center"/>
    </xf>
    <xf numFmtId="0" fontId="3" fillId="0" borderId="37" xfId="24" applyNumberFormat="1" applyFont="1" applyFill="1" applyBorder="1" applyAlignment="1">
      <alignment horizontal="center" vertical="center"/>
    </xf>
    <xf numFmtId="0" fontId="3" fillId="0" borderId="36" xfId="24" applyNumberFormat="1" applyFont="1" applyFill="1" applyBorder="1" applyAlignment="1">
      <alignment horizontal="center" vertical="center"/>
    </xf>
    <xf numFmtId="0" fontId="8" fillId="0" borderId="59" xfId="24" applyNumberFormat="1" applyFont="1" applyFill="1" applyBorder="1" applyAlignment="1">
      <alignment horizontal="right" vertical="center"/>
    </xf>
    <xf numFmtId="0" fontId="3" fillId="0" borderId="41" xfId="5" applyNumberFormat="1" applyFont="1" applyFill="1" applyBorder="1" applyAlignment="1">
      <alignment horizontal="center" vertical="center" textRotation="90" wrapText="1"/>
    </xf>
    <xf numFmtId="0" fontId="3" fillId="0" borderId="44" xfId="5" applyNumberFormat="1" applyFont="1" applyFill="1" applyBorder="1" applyAlignment="1">
      <alignment horizontal="center" vertical="center" textRotation="90" wrapText="1"/>
    </xf>
    <xf numFmtId="0" fontId="3" fillId="0" borderId="48" xfId="5" applyNumberFormat="1" applyFont="1" applyFill="1" applyBorder="1" applyAlignment="1">
      <alignment horizontal="center" vertical="center" textRotation="90" wrapText="1"/>
    </xf>
    <xf numFmtId="0" fontId="8" fillId="0" borderId="33" xfId="24" applyNumberFormat="1" applyFont="1" applyFill="1" applyBorder="1" applyAlignment="1">
      <alignment horizontal="left" vertical="center"/>
    </xf>
    <xf numFmtId="0" fontId="3" fillId="0" borderId="34" xfId="24" applyNumberFormat="1" applyFont="1" applyFill="1" applyBorder="1" applyAlignment="1">
      <alignment horizontal="center" vertical="center"/>
    </xf>
    <xf numFmtId="0" fontId="3" fillId="0" borderId="33" xfId="24" applyNumberFormat="1" applyFont="1" applyFill="1" applyBorder="1" applyAlignment="1">
      <alignment horizontal="center" vertical="center"/>
    </xf>
    <xf numFmtId="0" fontId="3" fillId="0" borderId="9" xfId="24" applyNumberFormat="1" applyFont="1" applyFill="1" applyBorder="1" applyAlignment="1">
      <alignment horizontal="center" vertical="center"/>
    </xf>
    <xf numFmtId="0" fontId="8" fillId="0" borderId="37" xfId="24" applyNumberFormat="1" applyFont="1" applyFill="1" applyBorder="1" applyAlignment="1">
      <alignment horizontal="left" vertical="center"/>
    </xf>
    <xf numFmtId="0" fontId="3" fillId="0" borderId="38" xfId="24" applyNumberFormat="1" applyFont="1" applyFill="1" applyBorder="1" applyAlignment="1">
      <alignment vertical="center"/>
    </xf>
    <xf numFmtId="0" fontId="3" fillId="0" borderId="37" xfId="24" applyNumberFormat="1" applyFont="1" applyFill="1" applyBorder="1" applyAlignment="1">
      <alignment vertical="center"/>
    </xf>
    <xf numFmtId="0" fontId="3" fillId="0" borderId="4" xfId="24" applyNumberFormat="1" applyFont="1" applyFill="1" applyBorder="1" applyAlignment="1">
      <alignment vertical="center"/>
    </xf>
    <xf numFmtId="0" fontId="3" fillId="0" borderId="37" xfId="24" applyNumberFormat="1" applyFont="1" applyFill="1" applyBorder="1" applyAlignment="1">
      <alignment horizontal="left" vertical="center"/>
    </xf>
    <xf numFmtId="0" fontId="3" fillId="0" borderId="21" xfId="24" applyNumberFormat="1" applyFont="1" applyFill="1" applyBorder="1" applyAlignment="1">
      <alignment horizontal="center" vertical="center"/>
    </xf>
    <xf numFmtId="0" fontId="3" fillId="0" borderId="34" xfId="24" applyNumberFormat="1" applyFont="1" applyFill="1" applyBorder="1" applyAlignment="1">
      <alignment vertical="center"/>
    </xf>
    <xf numFmtId="0" fontId="3" fillId="0" borderId="33" xfId="24" applyNumberFormat="1" applyFont="1" applyFill="1" applyBorder="1" applyAlignment="1">
      <alignment vertical="center"/>
    </xf>
    <xf numFmtId="0" fontId="3" fillId="0" borderId="9" xfId="24" applyNumberFormat="1" applyFont="1" applyFill="1" applyBorder="1" applyAlignment="1">
      <alignment vertical="center"/>
    </xf>
    <xf numFmtId="0" fontId="13" fillId="0" borderId="3" xfId="5" applyNumberFormat="1" applyFont="1" applyFill="1" applyBorder="1" applyAlignment="1">
      <alignment horizontal="left" vertical="center" wrapText="1"/>
    </xf>
    <xf numFmtId="0" fontId="13" fillId="0" borderId="4" xfId="5" applyNumberFormat="1" applyFon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center"/>
    </xf>
    <xf numFmtId="0" fontId="3" fillId="0" borderId="5" xfId="24" applyNumberFormat="1" applyFont="1" applyFill="1" applyBorder="1" applyAlignment="1">
      <alignment horizontal="center" vertical="center"/>
    </xf>
    <xf numFmtId="0" fontId="8" fillId="0" borderId="18" xfId="24" applyNumberFormat="1" applyFont="1" applyFill="1" applyBorder="1" applyAlignment="1">
      <alignment horizontal="center" vertical="center"/>
    </xf>
    <xf numFmtId="0" fontId="3" fillId="0" borderId="11" xfId="24" applyNumberFormat="1" applyFont="1" applyFill="1" applyBorder="1" applyAlignment="1">
      <alignment horizontal="center" vertical="center"/>
    </xf>
    <xf numFmtId="0" fontId="8" fillId="0" borderId="11" xfId="24" applyNumberFormat="1" applyFont="1" applyFill="1" applyBorder="1" applyAlignment="1">
      <alignment horizontal="center" vertical="center"/>
    </xf>
    <xf numFmtId="0" fontId="8" fillId="0" borderId="11" xfId="24" applyNumberFormat="1" applyFont="1" applyFill="1" applyBorder="1" applyAlignment="1">
      <alignment horizontal="center" vertical="center" wrapText="1"/>
    </xf>
    <xf numFmtId="0" fontId="3" fillId="0" borderId="11" xfId="24" applyNumberFormat="1" applyFont="1" applyFill="1" applyBorder="1" applyAlignment="1">
      <alignment horizontal="center" vertical="center" wrapText="1"/>
    </xf>
    <xf numFmtId="0" fontId="8" fillId="0" borderId="35" xfId="24" applyNumberFormat="1" applyFont="1" applyFill="1" applyBorder="1" applyAlignment="1">
      <alignment horizontal="right" vertical="center"/>
    </xf>
    <xf numFmtId="0" fontId="3" fillId="0" borderId="2" xfId="24" applyNumberFormat="1" applyFont="1" applyFill="1" applyBorder="1" applyAlignment="1">
      <alignment horizontal="center" vertical="center"/>
    </xf>
    <xf numFmtId="0" fontId="3" fillId="0" borderId="69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 wrapText="1"/>
    </xf>
    <xf numFmtId="0" fontId="8" fillId="0" borderId="13" xfId="24" applyNumberFormat="1" applyFont="1" applyFill="1" applyBorder="1" applyAlignment="1">
      <alignment horizontal="right" vertical="center"/>
    </xf>
    <xf numFmtId="0" fontId="3" fillId="0" borderId="3" xfId="24" applyNumberFormat="1" applyFont="1" applyFill="1" applyBorder="1" applyAlignment="1">
      <alignment horizontal="center" vertical="center"/>
    </xf>
    <xf numFmtId="0" fontId="13" fillId="5" borderId="52" xfId="5" applyNumberFormat="1" applyFont="1" applyFill="1" applyBorder="1" applyAlignment="1">
      <alignment horizontal="center" vertical="center"/>
    </xf>
    <xf numFmtId="0" fontId="13" fillId="5" borderId="55" xfId="5" applyNumberFormat="1" applyFont="1" applyFill="1" applyBorder="1" applyAlignment="1">
      <alignment horizontal="center" vertical="center" wrapText="1"/>
    </xf>
    <xf numFmtId="0" fontId="8" fillId="0" borderId="15" xfId="24" applyNumberFormat="1" applyFont="1" applyFill="1" applyBorder="1" applyAlignment="1">
      <alignment horizontal="right" vertical="center"/>
    </xf>
    <xf numFmtId="0" fontId="3" fillId="0" borderId="41" xfId="24" applyNumberFormat="1" applyFont="1" applyFill="1" applyBorder="1" applyAlignment="1">
      <alignment horizontal="center" vertical="center"/>
    </xf>
    <xf numFmtId="0" fontId="3" fillId="0" borderId="44" xfId="24" applyNumberFormat="1" applyFont="1" applyFill="1" applyBorder="1" applyAlignment="1">
      <alignment horizontal="center" vertical="center"/>
    </xf>
    <xf numFmtId="49" fontId="75" fillId="2" borderId="17" xfId="3" applyNumberFormat="1" applyFont="1" applyFill="1" applyBorder="1" applyAlignment="1">
      <alignment horizontal="center" vertical="center" wrapText="1"/>
    </xf>
    <xf numFmtId="49" fontId="75" fillId="2" borderId="45" xfId="3" applyNumberFormat="1" applyFont="1" applyFill="1" applyBorder="1" applyAlignment="1">
      <alignment horizontal="center" vertical="center" wrapText="1"/>
    </xf>
    <xf numFmtId="49" fontId="75" fillId="2" borderId="14" xfId="3" applyNumberFormat="1" applyFont="1" applyFill="1" applyBorder="1" applyAlignment="1">
      <alignment horizontal="center" vertical="center" wrapText="1"/>
    </xf>
    <xf numFmtId="49" fontId="75" fillId="2" borderId="7" xfId="3" applyNumberFormat="1" applyFont="1" applyFill="1" applyBorder="1" applyAlignment="1">
      <alignment horizontal="center" vertical="center" wrapText="1"/>
    </xf>
    <xf numFmtId="0" fontId="75" fillId="2" borderId="58" xfId="24" applyNumberFormat="1" applyFont="1" applyFill="1" applyBorder="1" applyAlignment="1">
      <alignment horizontal="left" vertical="center" wrapText="1"/>
    </xf>
    <xf numFmtId="0" fontId="75" fillId="2" borderId="13" xfId="24" applyNumberFormat="1" applyFont="1" applyFill="1" applyBorder="1" applyAlignment="1">
      <alignment wrapText="1"/>
    </xf>
    <xf numFmtId="0" fontId="75" fillId="2" borderId="11" xfId="24" applyNumberFormat="1" applyFont="1" applyFill="1" applyBorder="1" applyAlignment="1">
      <alignment wrapText="1"/>
    </xf>
    <xf numFmtId="0" fontId="75" fillId="2" borderId="5" xfId="24" applyNumberFormat="1" applyFont="1" applyFill="1" applyBorder="1" applyAlignment="1">
      <alignment wrapText="1"/>
    </xf>
    <xf numFmtId="0" fontId="78" fillId="2" borderId="13" xfId="24" applyNumberFormat="1" applyFont="1" applyFill="1" applyBorder="1" applyAlignment="1">
      <alignment wrapText="1"/>
    </xf>
    <xf numFmtId="0" fontId="75" fillId="2" borderId="15" xfId="24" applyNumberFormat="1" applyFont="1" applyFill="1" applyBorder="1" applyAlignment="1">
      <alignment wrapText="1"/>
    </xf>
    <xf numFmtId="0" fontId="75" fillId="2" borderId="14" xfId="24" applyNumberFormat="1" applyFont="1" applyFill="1" applyBorder="1" applyAlignment="1">
      <alignment wrapText="1"/>
    </xf>
    <xf numFmtId="0" fontId="78" fillId="2" borderId="5" xfId="24" applyNumberFormat="1" applyFont="1" applyFill="1" applyBorder="1" applyAlignment="1">
      <alignment wrapText="1"/>
    </xf>
    <xf numFmtId="0" fontId="79" fillId="0" borderId="5" xfId="24" applyNumberFormat="1" applyFont="1" applyFill="1" applyBorder="1" applyAlignment="1">
      <alignment wrapText="1"/>
    </xf>
    <xf numFmtId="0" fontId="79" fillId="2" borderId="15" xfId="24" applyNumberFormat="1" applyFont="1" applyFill="1" applyBorder="1" applyAlignment="1">
      <alignment wrapText="1"/>
    </xf>
    <xf numFmtId="0" fontId="76" fillId="6" borderId="36" xfId="24" applyNumberFormat="1" applyFont="1" applyFill="1" applyBorder="1" applyAlignment="1">
      <alignment horizontal="right" wrapText="1"/>
    </xf>
    <xf numFmtId="49" fontId="75" fillId="2" borderId="5" xfId="3" applyNumberFormat="1" applyFont="1" applyFill="1" applyBorder="1" applyAlignment="1">
      <alignment horizontal="center" vertical="center" wrapText="1"/>
    </xf>
    <xf numFmtId="0" fontId="75" fillId="2" borderId="10" xfId="24" applyNumberFormat="1" applyFont="1" applyFill="1" applyBorder="1" applyAlignment="1">
      <alignment wrapText="1"/>
    </xf>
    <xf numFmtId="0" fontId="75" fillId="6" borderId="36" xfId="24" applyNumberFormat="1" applyFont="1" applyFill="1" applyBorder="1" applyAlignment="1">
      <alignment wrapText="1"/>
    </xf>
    <xf numFmtId="0" fontId="75" fillId="2" borderId="13" xfId="24" applyNumberFormat="1" applyFont="1" applyFill="1" applyBorder="1" applyAlignment="1">
      <alignment horizontal="center" wrapText="1"/>
    </xf>
    <xf numFmtId="0" fontId="75" fillId="2" borderId="5" xfId="24" applyNumberFormat="1" applyFont="1" applyFill="1" applyBorder="1" applyAlignment="1">
      <alignment horizontal="center" wrapText="1"/>
    </xf>
    <xf numFmtId="0" fontId="75" fillId="2" borderId="5" xfId="24" applyNumberFormat="1" applyFont="1" applyFill="1" applyBorder="1" applyAlignment="1">
      <alignment horizontal="left" wrapText="1"/>
    </xf>
    <xf numFmtId="49" fontId="75" fillId="2" borderId="6" xfId="3" applyNumberFormat="1" applyFont="1" applyFill="1" applyBorder="1" applyAlignment="1">
      <alignment horizontal="center" vertical="center" wrapText="1"/>
    </xf>
    <xf numFmtId="0" fontId="75" fillId="0" borderId="58" xfId="24" applyNumberFormat="1" applyFont="1" applyFill="1" applyBorder="1" applyAlignment="1">
      <alignment horizontal="left" vertical="center" wrapText="1"/>
    </xf>
    <xf numFmtId="49" fontId="75" fillId="2" borderId="11" xfId="3" applyNumberFormat="1" applyFont="1" applyFill="1" applyBorder="1" applyAlignment="1">
      <alignment horizontal="center" vertical="center" wrapText="1"/>
    </xf>
    <xf numFmtId="49" fontId="76" fillId="2" borderId="14" xfId="3" applyNumberFormat="1" applyFont="1" applyFill="1" applyBorder="1" applyAlignment="1">
      <alignment horizontal="center" vertical="center" wrapText="1"/>
    </xf>
    <xf numFmtId="49" fontId="76" fillId="2" borderId="11" xfId="3" applyNumberFormat="1" applyFont="1" applyFill="1" applyBorder="1" applyAlignment="1">
      <alignment horizontal="center" vertical="center" wrapText="1"/>
    </xf>
    <xf numFmtId="0" fontId="76" fillId="2" borderId="58" xfId="24" applyNumberFormat="1" applyFont="1" applyFill="1" applyBorder="1" applyAlignment="1">
      <alignment horizontal="left" vertical="center" wrapText="1"/>
    </xf>
    <xf numFmtId="0" fontId="75" fillId="2" borderId="11" xfId="24" applyNumberFormat="1" applyFont="1" applyFill="1" applyBorder="1" applyAlignment="1">
      <alignment horizontal="center" wrapText="1"/>
    </xf>
    <xf numFmtId="0" fontId="78" fillId="2" borderId="13" xfId="24" applyNumberFormat="1" applyFont="1" applyFill="1" applyBorder="1" applyAlignment="1">
      <alignment horizontal="center" wrapText="1"/>
    </xf>
    <xf numFmtId="0" fontId="75" fillId="2" borderId="15" xfId="24" applyNumberFormat="1" applyFont="1" applyFill="1" applyBorder="1" applyAlignment="1">
      <alignment horizontal="center" wrapText="1"/>
    </xf>
    <xf numFmtId="0" fontId="75" fillId="2" borderId="14" xfId="24" applyNumberFormat="1" applyFont="1" applyFill="1" applyBorder="1" applyAlignment="1">
      <alignment horizontal="center" wrapText="1"/>
    </xf>
    <xf numFmtId="0" fontId="76" fillId="6" borderId="36" xfId="24" applyNumberFormat="1" applyFont="1" applyFill="1" applyBorder="1" applyAlignment="1">
      <alignment wrapText="1"/>
    </xf>
    <xf numFmtId="49" fontId="76" fillId="2" borderId="5" xfId="3" applyNumberFormat="1" applyFont="1" applyFill="1" applyBorder="1" applyAlignment="1">
      <alignment horizontal="center" vertical="center" wrapText="1"/>
    </xf>
    <xf numFmtId="0" fontId="75" fillId="2" borderId="5" xfId="24" applyNumberFormat="1" applyFont="1" applyFill="1" applyBorder="1" applyAlignment="1">
      <alignment horizontal="left" wrapText="1" indent="1"/>
    </xf>
    <xf numFmtId="49" fontId="75" fillId="2" borderId="41" xfId="3" applyNumberFormat="1" applyFont="1" applyFill="1" applyBorder="1" applyAlignment="1">
      <alignment horizontal="center" vertical="center" wrapText="1"/>
    </xf>
    <xf numFmtId="49" fontId="75" fillId="2" borderId="42" xfId="3" applyNumberFormat="1" applyFont="1" applyFill="1" applyBorder="1" applyAlignment="1">
      <alignment horizontal="center" vertical="center" wrapText="1"/>
    </xf>
    <xf numFmtId="0" fontId="75" fillId="2" borderId="74" xfId="24" applyNumberFormat="1" applyFont="1" applyFill="1" applyBorder="1" applyAlignment="1">
      <alignment horizontal="left" vertical="center" wrapText="1"/>
    </xf>
    <xf numFmtId="0" fontId="75" fillId="2" borderId="48" xfId="24" applyNumberFormat="1" applyFont="1" applyFill="1" applyBorder="1" applyAlignment="1">
      <alignment wrapText="1"/>
    </xf>
    <xf numFmtId="0" fontId="75" fillId="2" borderId="70" xfId="24" applyNumberFormat="1" applyFont="1" applyFill="1" applyBorder="1" applyAlignment="1">
      <alignment wrapText="1"/>
    </xf>
    <xf numFmtId="0" fontId="75" fillId="2" borderId="42" xfId="24" applyNumberFormat="1" applyFont="1" applyFill="1" applyBorder="1" applyAlignment="1">
      <alignment horizontal="left" wrapText="1" indent="1"/>
    </xf>
    <xf numFmtId="0" fontId="78" fillId="2" borderId="48" xfId="24" applyNumberFormat="1" applyFont="1" applyFill="1" applyBorder="1" applyAlignment="1">
      <alignment wrapText="1"/>
    </xf>
    <xf numFmtId="0" fontId="75" fillId="2" borderId="42" xfId="24" applyNumberFormat="1" applyFont="1" applyFill="1" applyBorder="1" applyAlignment="1">
      <alignment wrapText="1"/>
    </xf>
    <xf numFmtId="0" fontId="75" fillId="2" borderId="44" xfId="24" applyNumberFormat="1" applyFont="1" applyFill="1" applyBorder="1" applyAlignment="1">
      <alignment wrapText="1"/>
    </xf>
    <xf numFmtId="0" fontId="75" fillId="2" borderId="41" xfId="24" applyNumberFormat="1" applyFont="1" applyFill="1" applyBorder="1" applyAlignment="1">
      <alignment wrapText="1"/>
    </xf>
    <xf numFmtId="0" fontId="78" fillId="2" borderId="42" xfId="24" applyNumberFormat="1" applyFont="1" applyFill="1" applyBorder="1" applyAlignment="1">
      <alignment wrapText="1"/>
    </xf>
    <xf numFmtId="0" fontId="75" fillId="6" borderId="49" xfId="24" applyNumberFormat="1" applyFont="1" applyFill="1" applyBorder="1" applyAlignment="1">
      <alignment wrapText="1"/>
    </xf>
    <xf numFmtId="0" fontId="6" fillId="2" borderId="46" xfId="4" applyFont="1" applyFill="1" applyBorder="1" applyAlignment="1">
      <alignment horizontal="left" vertical="distributed" wrapText="1"/>
    </xf>
    <xf numFmtId="0" fontId="6" fillId="2" borderId="15" xfId="4" applyFont="1" applyFill="1" applyBorder="1" applyAlignment="1">
      <alignment horizontal="left" vertical="distributed" wrapText="1"/>
    </xf>
    <xf numFmtId="0" fontId="9" fillId="2" borderId="15" xfId="4" applyFont="1" applyFill="1" applyBorder="1" applyAlignment="1">
      <alignment horizontal="left" vertical="distributed" wrapText="1" indent="1"/>
    </xf>
    <xf numFmtId="0" fontId="9" fillId="2" borderId="15" xfId="4" applyFont="1" applyFill="1" applyBorder="1" applyAlignment="1">
      <alignment horizontal="left" vertical="distributed" wrapText="1" indent="2"/>
    </xf>
    <xf numFmtId="0" fontId="9" fillId="2" borderId="38" xfId="4" applyFont="1" applyFill="1" applyBorder="1" applyAlignment="1">
      <alignment horizontal="left" vertical="distributed" wrapText="1" indent="2"/>
    </xf>
    <xf numFmtId="0" fontId="75" fillId="2" borderId="73" xfId="24" applyNumberFormat="1" applyFont="1" applyFill="1" applyBorder="1" applyAlignment="1">
      <alignment horizontal="left" vertical="center" wrapText="1"/>
    </xf>
    <xf numFmtId="0" fontId="75" fillId="2" borderId="47" xfId="24" applyNumberFormat="1" applyFont="1" applyFill="1" applyBorder="1" applyAlignment="1">
      <alignment wrapText="1"/>
    </xf>
    <xf numFmtId="0" fontId="75" fillId="2" borderId="18" xfId="24" applyNumberFormat="1" applyFont="1" applyFill="1" applyBorder="1" applyAlignment="1">
      <alignment wrapText="1"/>
    </xf>
    <xf numFmtId="0" fontId="75" fillId="2" borderId="45" xfId="24" applyNumberFormat="1" applyFont="1" applyFill="1" applyBorder="1" applyAlignment="1">
      <alignment horizontal="left" wrapText="1" indent="1"/>
    </xf>
    <xf numFmtId="0" fontId="78" fillId="2" borderId="47" xfId="24" applyNumberFormat="1" applyFont="1" applyFill="1" applyBorder="1" applyAlignment="1">
      <alignment wrapText="1"/>
    </xf>
    <xf numFmtId="0" fontId="75" fillId="2" borderId="45" xfId="24" applyNumberFormat="1" applyFont="1" applyFill="1" applyBorder="1" applyAlignment="1">
      <alignment wrapText="1"/>
    </xf>
    <xf numFmtId="0" fontId="75" fillId="2" borderId="46" xfId="24" applyNumberFormat="1" applyFont="1" applyFill="1" applyBorder="1" applyAlignment="1">
      <alignment wrapText="1"/>
    </xf>
    <xf numFmtId="0" fontId="75" fillId="2" borderId="17" xfId="24" applyNumberFormat="1" applyFont="1" applyFill="1" applyBorder="1" applyAlignment="1">
      <alignment wrapText="1"/>
    </xf>
    <xf numFmtId="0" fontId="78" fillId="2" borderId="45" xfId="24" applyNumberFormat="1" applyFont="1" applyFill="1" applyBorder="1" applyAlignment="1">
      <alignment wrapText="1"/>
    </xf>
    <xf numFmtId="0" fontId="75" fillId="6" borderId="20" xfId="24" applyNumberFormat="1" applyFont="1" applyFill="1" applyBorder="1" applyAlignment="1">
      <alignment wrapText="1"/>
    </xf>
    <xf numFmtId="0" fontId="75" fillId="0" borderId="5" xfId="24" applyNumberFormat="1" applyFont="1" applyFill="1" applyBorder="1" applyAlignment="1">
      <alignment wrapText="1"/>
    </xf>
    <xf numFmtId="0" fontId="75" fillId="7" borderId="36" xfId="24" applyNumberFormat="1" applyFont="1" applyFill="1" applyBorder="1" applyAlignment="1">
      <alignment wrapText="1"/>
    </xf>
    <xf numFmtId="49" fontId="75" fillId="2" borderId="37" xfId="3" applyNumberFormat="1" applyFont="1" applyFill="1" applyBorder="1" applyAlignment="1">
      <alignment horizontal="center" vertical="center" wrapText="1"/>
    </xf>
    <xf numFmtId="49" fontId="75" fillId="2" borderId="1" xfId="3" applyNumberFormat="1" applyFont="1" applyFill="1" applyBorder="1" applyAlignment="1">
      <alignment horizontal="center" vertical="center" wrapText="1"/>
    </xf>
    <xf numFmtId="0" fontId="75" fillId="2" borderId="75" xfId="24" applyNumberFormat="1" applyFont="1" applyFill="1" applyBorder="1" applyAlignment="1">
      <alignment horizontal="left" vertical="center" wrapText="1"/>
    </xf>
    <xf numFmtId="0" fontId="75" fillId="2" borderId="4" xfId="24" applyNumberFormat="1" applyFont="1" applyFill="1" applyBorder="1" applyAlignment="1">
      <alignment wrapText="1"/>
    </xf>
    <xf numFmtId="0" fontId="75" fillId="2" borderId="2" xfId="24" applyNumberFormat="1" applyFont="1" applyFill="1" applyBorder="1" applyAlignment="1">
      <alignment wrapText="1"/>
    </xf>
    <xf numFmtId="0" fontId="75" fillId="2" borderId="1" xfId="24" applyNumberFormat="1" applyFont="1" applyFill="1" applyBorder="1" applyAlignment="1">
      <alignment horizontal="left" wrapText="1" indent="1"/>
    </xf>
    <xf numFmtId="0" fontId="78" fillId="2" borderId="4" xfId="24" applyNumberFormat="1" applyFont="1" applyFill="1" applyBorder="1" applyAlignment="1">
      <alignment wrapText="1"/>
    </xf>
    <xf numFmtId="0" fontId="75" fillId="2" borderId="1" xfId="24" applyNumberFormat="1" applyFont="1" applyFill="1" applyBorder="1" applyAlignment="1">
      <alignment wrapText="1"/>
    </xf>
    <xf numFmtId="0" fontId="75" fillId="2" borderId="38" xfId="24" applyNumberFormat="1" applyFont="1" applyFill="1" applyBorder="1" applyAlignment="1">
      <alignment wrapText="1"/>
    </xf>
    <xf numFmtId="0" fontId="75" fillId="2" borderId="37" xfId="24" applyNumberFormat="1" applyFont="1" applyFill="1" applyBorder="1" applyAlignment="1">
      <alignment wrapText="1"/>
    </xf>
    <xf numFmtId="0" fontId="78" fillId="2" borderId="1" xfId="24" applyNumberFormat="1" applyFont="1" applyFill="1" applyBorder="1" applyAlignment="1">
      <alignment wrapText="1"/>
    </xf>
    <xf numFmtId="0" fontId="75" fillId="0" borderId="1" xfId="24" applyNumberFormat="1" applyFont="1" applyFill="1" applyBorder="1" applyAlignment="1">
      <alignment wrapText="1"/>
    </xf>
    <xf numFmtId="0" fontId="75" fillId="6" borderId="21" xfId="24" applyNumberFormat="1" applyFont="1" applyFill="1" applyBorder="1" applyAlignment="1">
      <alignment wrapText="1"/>
    </xf>
    <xf numFmtId="0" fontId="6" fillId="2" borderId="46" xfId="3" applyFont="1" applyFill="1" applyBorder="1" applyAlignment="1">
      <alignment vertical="center" wrapText="1"/>
    </xf>
    <xf numFmtId="0" fontId="9" fillId="2" borderId="34" xfId="3" applyFont="1" applyFill="1" applyBorder="1" applyAlignment="1">
      <alignment horizontal="left" vertical="center" wrapText="1" indent="1"/>
    </xf>
    <xf numFmtId="0" fontId="9" fillId="2" borderId="15" xfId="3" applyFont="1" applyFill="1" applyBorder="1" applyAlignment="1">
      <alignment horizontal="left" vertical="center" wrapText="1" indent="1"/>
    </xf>
    <xf numFmtId="0" fontId="9" fillId="2" borderId="15" xfId="3" applyFont="1" applyFill="1" applyBorder="1" applyAlignment="1">
      <alignment horizontal="left" vertical="center" wrapText="1" indent="2"/>
    </xf>
    <xf numFmtId="0" fontId="9" fillId="2" borderId="39" xfId="3" applyFont="1" applyFill="1" applyBorder="1" applyAlignment="1">
      <alignment horizontal="left" vertical="center" wrapText="1" indent="2"/>
    </xf>
    <xf numFmtId="0" fontId="6" fillId="2" borderId="15" xfId="3" applyFont="1" applyFill="1" applyBorder="1" applyAlignment="1">
      <alignment vertical="center" wrapText="1"/>
    </xf>
    <xf numFmtId="0" fontId="6" fillId="2" borderId="15" xfId="3" applyFont="1" applyFill="1" applyBorder="1" applyAlignment="1">
      <alignment horizontal="left" vertical="center" wrapText="1" indent="1"/>
    </xf>
    <xf numFmtId="0" fontId="9" fillId="2" borderId="15" xfId="4" applyFont="1" applyFill="1" applyBorder="1" applyAlignment="1">
      <alignment horizontal="left" vertical="center" wrapText="1" indent="2"/>
    </xf>
    <xf numFmtId="0" fontId="6" fillId="2" borderId="15" xfId="4" applyFont="1" applyFill="1" applyBorder="1" applyAlignment="1">
      <alignment horizontal="left" vertical="center" wrapText="1" indent="1"/>
    </xf>
    <xf numFmtId="0" fontId="6" fillId="2" borderId="15" xfId="4" applyFont="1" applyFill="1" applyBorder="1" applyAlignment="1">
      <alignment horizontal="left" vertical="distributed" wrapText="1" indent="1"/>
    </xf>
    <xf numFmtId="0" fontId="9" fillId="2" borderId="44" xfId="4" applyFont="1" applyFill="1" applyBorder="1" applyAlignment="1">
      <alignment horizontal="left" vertical="center" wrapText="1" indent="2"/>
    </xf>
    <xf numFmtId="0" fontId="6" fillId="5" borderId="67" xfId="3" applyFont="1" applyFill="1" applyBorder="1" applyAlignment="1">
      <alignment horizontal="center" vertical="center" wrapText="1"/>
    </xf>
    <xf numFmtId="0" fontId="76" fillId="14" borderId="73" xfId="24" applyNumberFormat="1" applyFont="1" applyFill="1" applyBorder="1" applyAlignment="1">
      <alignment horizontal="left" vertical="center"/>
    </xf>
    <xf numFmtId="0" fontId="76" fillId="14" borderId="47" xfId="24" applyNumberFormat="1" applyFont="1" applyFill="1" applyBorder="1" applyAlignment="1">
      <alignment horizontal="left" vertical="center"/>
    </xf>
    <xf numFmtId="0" fontId="76" fillId="14" borderId="45" xfId="24" applyNumberFormat="1" applyFont="1" applyFill="1" applyBorder="1" applyAlignment="1">
      <alignment horizontal="left" vertical="center"/>
    </xf>
    <xf numFmtId="0" fontId="77" fillId="14" borderId="45" xfId="24" applyNumberFormat="1" applyFont="1" applyFill="1" applyBorder="1" applyAlignment="1">
      <alignment horizontal="left" vertical="center"/>
    </xf>
    <xf numFmtId="0" fontId="76" fillId="14" borderId="46" xfId="24" applyNumberFormat="1" applyFont="1" applyFill="1" applyBorder="1" applyAlignment="1">
      <alignment horizontal="left" vertical="center"/>
    </xf>
    <xf numFmtId="0" fontId="76" fillId="14" borderId="17" xfId="24" applyNumberFormat="1" applyFont="1" applyFill="1" applyBorder="1" applyAlignment="1">
      <alignment horizontal="left" vertical="center"/>
    </xf>
    <xf numFmtId="0" fontId="76" fillId="14" borderId="20" xfId="24" applyNumberFormat="1" applyFont="1" applyFill="1" applyBorder="1" applyAlignment="1">
      <alignment horizontal="left" vertical="center"/>
    </xf>
    <xf numFmtId="0" fontId="76" fillId="14" borderId="58" xfId="24" applyNumberFormat="1" applyFont="1" applyFill="1" applyBorder="1" applyAlignment="1">
      <alignment horizontal="left" vertical="center" wrapText="1"/>
    </xf>
    <xf numFmtId="0" fontId="76" fillId="14" borderId="13" xfId="24" applyNumberFormat="1" applyFont="1" applyFill="1" applyBorder="1" applyAlignment="1">
      <alignment horizontal="left" vertical="center" wrapText="1"/>
    </xf>
    <xf numFmtId="0" fontId="76" fillId="14" borderId="5" xfId="24" applyNumberFormat="1" applyFont="1" applyFill="1" applyBorder="1" applyAlignment="1">
      <alignment horizontal="left" vertical="center" wrapText="1"/>
    </xf>
    <xf numFmtId="0" fontId="77" fillId="14" borderId="5" xfId="24" applyNumberFormat="1" applyFont="1" applyFill="1" applyBorder="1" applyAlignment="1">
      <alignment horizontal="left" vertical="center" wrapText="1"/>
    </xf>
    <xf numFmtId="0" fontId="76" fillId="14" borderId="15" xfId="24" applyNumberFormat="1" applyFont="1" applyFill="1" applyBorder="1" applyAlignment="1">
      <alignment horizontal="left" vertical="center" wrapText="1"/>
    </xf>
    <xf numFmtId="0" fontId="76" fillId="14" borderId="14" xfId="24" applyNumberFormat="1" applyFont="1" applyFill="1" applyBorder="1" applyAlignment="1">
      <alignment horizontal="left" vertical="center" wrapText="1"/>
    </xf>
    <xf numFmtId="0" fontId="76" fillId="14" borderId="36" xfId="24" applyNumberFormat="1" applyFont="1" applyFill="1" applyBorder="1" applyAlignment="1">
      <alignment wrapText="1"/>
    </xf>
    <xf numFmtId="0" fontId="75" fillId="14" borderId="58" xfId="24" applyNumberFormat="1" applyFont="1" applyFill="1" applyBorder="1" applyAlignment="1">
      <alignment horizontal="left" vertical="center" wrapText="1"/>
    </xf>
    <xf numFmtId="0" fontId="75" fillId="14" borderId="13" xfId="24" applyNumberFormat="1" applyFont="1" applyFill="1" applyBorder="1" applyAlignment="1">
      <alignment wrapText="1"/>
    </xf>
    <xf numFmtId="0" fontId="75" fillId="14" borderId="11" xfId="24" applyNumberFormat="1" applyFont="1" applyFill="1" applyBorder="1" applyAlignment="1">
      <alignment wrapText="1"/>
    </xf>
    <xf numFmtId="0" fontId="75" fillId="14" borderId="5" xfId="24" applyNumberFormat="1" applyFont="1" applyFill="1" applyBorder="1" applyAlignment="1">
      <alignment horizontal="left" wrapText="1" indent="1"/>
    </xf>
    <xf numFmtId="0" fontId="78" fillId="14" borderId="13" xfId="24" applyNumberFormat="1" applyFont="1" applyFill="1" applyBorder="1" applyAlignment="1">
      <alignment wrapText="1"/>
    </xf>
    <xf numFmtId="0" fontId="75" fillId="14" borderId="5" xfId="24" applyNumberFormat="1" applyFont="1" applyFill="1" applyBorder="1" applyAlignment="1">
      <alignment wrapText="1"/>
    </xf>
    <xf numFmtId="0" fontId="75" fillId="14" borderId="15" xfId="24" applyNumberFormat="1" applyFont="1" applyFill="1" applyBorder="1" applyAlignment="1">
      <alignment wrapText="1"/>
    </xf>
    <xf numFmtId="0" fontId="75" fillId="14" borderId="14" xfId="24" applyNumberFormat="1" applyFont="1" applyFill="1" applyBorder="1" applyAlignment="1">
      <alignment wrapText="1"/>
    </xf>
    <xf numFmtId="0" fontId="78" fillId="14" borderId="5" xfId="24" applyNumberFormat="1" applyFont="1" applyFill="1" applyBorder="1" applyAlignment="1">
      <alignment wrapText="1"/>
    </xf>
    <xf numFmtId="0" fontId="75" fillId="14" borderId="36" xfId="24" applyNumberFormat="1" applyFont="1" applyFill="1" applyBorder="1" applyAlignment="1">
      <alignment wrapText="1"/>
    </xf>
    <xf numFmtId="0" fontId="75" fillId="14" borderId="13" xfId="24" applyNumberFormat="1" applyFont="1" applyFill="1" applyBorder="1" applyAlignment="1">
      <alignment horizontal="left" vertical="center" wrapText="1"/>
    </xf>
    <xf numFmtId="0" fontId="75" fillId="14" borderId="5" xfId="24" applyNumberFormat="1" applyFont="1" applyFill="1" applyBorder="1" applyAlignment="1">
      <alignment horizontal="left" vertical="center" wrapText="1"/>
    </xf>
    <xf numFmtId="0" fontId="78" fillId="14" borderId="5" xfId="24" applyNumberFormat="1" applyFont="1" applyFill="1" applyBorder="1" applyAlignment="1">
      <alignment horizontal="left" vertical="center" wrapText="1"/>
    </xf>
    <xf numFmtId="0" fontId="75" fillId="14" borderId="15" xfId="24" applyNumberFormat="1" applyFont="1" applyFill="1" applyBorder="1" applyAlignment="1">
      <alignment horizontal="left" vertical="center" wrapText="1"/>
    </xf>
    <xf numFmtId="0" fontId="75" fillId="14" borderId="14" xfId="24" applyNumberFormat="1" applyFont="1" applyFill="1" applyBorder="1" applyAlignment="1">
      <alignment horizontal="left" vertical="center" wrapText="1"/>
    </xf>
    <xf numFmtId="0" fontId="76" fillId="14" borderId="36" xfId="24" applyNumberFormat="1" applyFont="1" applyFill="1" applyBorder="1" applyAlignment="1">
      <alignment horizontal="right" wrapText="1"/>
    </xf>
    <xf numFmtId="0" fontId="76" fillId="14" borderId="5" xfId="24" applyNumberFormat="1" applyFont="1" applyFill="1" applyBorder="1" applyAlignment="1">
      <alignment horizontal="right" vertical="center" wrapText="1"/>
    </xf>
    <xf numFmtId="0" fontId="77" fillId="14" borderId="5" xfId="24" applyNumberFormat="1" applyFont="1" applyFill="1" applyBorder="1" applyAlignment="1">
      <alignment horizontal="right" vertical="center" wrapText="1"/>
    </xf>
    <xf numFmtId="0" fontId="76" fillId="14" borderId="15" xfId="24" applyNumberFormat="1" applyFont="1" applyFill="1" applyBorder="1" applyAlignment="1">
      <alignment horizontal="right" vertical="center" wrapText="1"/>
    </xf>
    <xf numFmtId="0" fontId="76" fillId="14" borderId="14" xfId="24" applyNumberFormat="1" applyFont="1" applyFill="1" applyBorder="1" applyAlignment="1">
      <alignment horizontal="right" vertical="center" wrapText="1"/>
    </xf>
    <xf numFmtId="0" fontId="76" fillId="14" borderId="13" xfId="24" applyNumberFormat="1" applyFont="1" applyFill="1" applyBorder="1" applyAlignment="1">
      <alignment horizontal="center" vertical="center" wrapText="1"/>
    </xf>
    <xf numFmtId="0" fontId="76" fillId="14" borderId="5" xfId="24" applyNumberFormat="1" applyFont="1" applyFill="1" applyBorder="1" applyAlignment="1">
      <alignment horizontal="center" vertical="center" wrapText="1"/>
    </xf>
    <xf numFmtId="0" fontId="76" fillId="14" borderId="13" xfId="24" applyNumberFormat="1" applyFont="1" applyFill="1" applyBorder="1" applyAlignment="1">
      <alignment wrapText="1"/>
    </xf>
    <xf numFmtId="0" fontId="76" fillId="14" borderId="11" xfId="24" applyNumberFormat="1" applyFont="1" applyFill="1" applyBorder="1" applyAlignment="1">
      <alignment wrapText="1"/>
    </xf>
    <xf numFmtId="0" fontId="76" fillId="14" borderId="5" xfId="24" applyNumberFormat="1" applyFont="1" applyFill="1" applyBorder="1" applyAlignment="1">
      <alignment horizontal="left" wrapText="1" indent="1"/>
    </xf>
    <xf numFmtId="0" fontId="77" fillId="14" borderId="13" xfId="24" applyNumberFormat="1" applyFont="1" applyFill="1" applyBorder="1" applyAlignment="1">
      <alignment wrapText="1"/>
    </xf>
    <xf numFmtId="0" fontId="76" fillId="14" borderId="5" xfId="24" applyNumberFormat="1" applyFont="1" applyFill="1" applyBorder="1" applyAlignment="1">
      <alignment wrapText="1"/>
    </xf>
    <xf numFmtId="0" fontId="76" fillId="14" borderId="15" xfId="24" applyNumberFormat="1" applyFont="1" applyFill="1" applyBorder="1" applyAlignment="1">
      <alignment wrapText="1"/>
    </xf>
    <xf numFmtId="0" fontId="76" fillId="14" borderId="14" xfId="24" applyNumberFormat="1" applyFont="1" applyFill="1" applyBorder="1" applyAlignment="1">
      <alignment wrapText="1"/>
    </xf>
    <xf numFmtId="0" fontId="77" fillId="14" borderId="5" xfId="24" applyNumberFormat="1" applyFont="1" applyFill="1" applyBorder="1" applyAlignment="1">
      <alignment wrapText="1"/>
    </xf>
    <xf numFmtId="43" fontId="5" fillId="0" borderId="0" xfId="5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47" fillId="2" borderId="8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left" vertical="center" wrapText="1"/>
    </xf>
    <xf numFmtId="0" fontId="5" fillId="5" borderId="38" xfId="2" applyFont="1" applyFill="1" applyBorder="1" applyAlignment="1">
      <alignment horizontal="left" vertical="center" wrapText="1"/>
    </xf>
    <xf numFmtId="0" fontId="2" fillId="2" borderId="19" xfId="14" applyFont="1" applyFill="1" applyBorder="1" applyAlignment="1">
      <alignment horizontal="center"/>
    </xf>
    <xf numFmtId="0" fontId="2" fillId="2" borderId="20" xfId="14" applyFont="1" applyFill="1" applyBorder="1" applyAlignment="1">
      <alignment horizontal="center"/>
    </xf>
    <xf numFmtId="0" fontId="47" fillId="2" borderId="28" xfId="14" applyFont="1" applyFill="1" applyBorder="1" applyAlignment="1">
      <alignment horizontal="center"/>
    </xf>
    <xf numFmtId="0" fontId="47" fillId="2" borderId="0" xfId="14" applyFont="1" applyFill="1" applyBorder="1" applyAlignment="1">
      <alignment horizontal="center"/>
    </xf>
    <xf numFmtId="0" fontId="47" fillId="2" borderId="29" xfId="14" applyFont="1" applyFill="1" applyBorder="1" applyAlignment="1">
      <alignment horizontal="center"/>
    </xf>
    <xf numFmtId="0" fontId="8" fillId="5" borderId="45" xfId="2" applyFont="1" applyFill="1" applyBorder="1" applyAlignment="1">
      <alignment horizontal="left" vertical="center" wrapText="1"/>
    </xf>
    <xf numFmtId="0" fontId="8" fillId="5" borderId="46" xfId="2" applyFont="1" applyFill="1" applyBorder="1" applyAlignment="1">
      <alignment horizontal="left" vertical="center" wrapText="1"/>
    </xf>
    <xf numFmtId="0" fontId="8" fillId="5" borderId="1" xfId="2" applyFont="1" applyFill="1" applyBorder="1" applyAlignment="1">
      <alignment horizontal="left" vertical="center" wrapText="1"/>
    </xf>
    <xf numFmtId="0" fontId="8" fillId="5" borderId="38" xfId="2" applyFont="1" applyFill="1" applyBorder="1" applyAlignment="1">
      <alignment horizontal="left" vertical="center" wrapText="1"/>
    </xf>
    <xf numFmtId="0" fontId="8" fillId="5" borderId="66" xfId="2" applyFont="1" applyFill="1" applyBorder="1" applyAlignment="1">
      <alignment horizontal="left" vertical="center" wrapText="1"/>
    </xf>
    <xf numFmtId="0" fontId="8" fillId="5" borderId="67" xfId="2" applyFont="1" applyFill="1" applyBorder="1" applyAlignment="1">
      <alignment horizontal="left" vertical="center" wrapText="1"/>
    </xf>
    <xf numFmtId="0" fontId="8" fillId="5" borderId="5" xfId="2" applyFont="1" applyFill="1" applyBorder="1" applyAlignment="1">
      <alignment horizontal="left" vertical="center" wrapText="1"/>
    </xf>
    <xf numFmtId="0" fontId="8" fillId="5" borderId="15" xfId="2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51" fillId="2" borderId="28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51" fillId="2" borderId="29" xfId="0" applyFont="1" applyFill="1" applyBorder="1" applyAlignment="1">
      <alignment horizontal="center"/>
    </xf>
    <xf numFmtId="0" fontId="51" fillId="5" borderId="6" xfId="0" applyFont="1" applyFill="1" applyBorder="1" applyAlignment="1">
      <alignment horizontal="left"/>
    </xf>
    <xf numFmtId="0" fontId="51" fillId="5" borderId="0" xfId="0" applyFont="1" applyFill="1" applyBorder="1" applyAlignment="1">
      <alignment horizontal="left"/>
    </xf>
    <xf numFmtId="0" fontId="51" fillId="5" borderId="29" xfId="0" applyFont="1" applyFill="1" applyBorder="1" applyAlignment="1">
      <alignment horizontal="left"/>
    </xf>
    <xf numFmtId="0" fontId="49" fillId="3" borderId="61" xfId="0" applyFont="1" applyFill="1" applyBorder="1" applyAlignment="1">
      <alignment horizontal="center"/>
    </xf>
    <xf numFmtId="0" fontId="49" fillId="3" borderId="62" xfId="0" applyFont="1" applyFill="1" applyBorder="1" applyAlignment="1">
      <alignment horizontal="center"/>
    </xf>
    <xf numFmtId="0" fontId="49" fillId="3" borderId="25" xfId="0" applyFont="1" applyFill="1" applyBorder="1" applyAlignment="1">
      <alignment horizontal="center"/>
    </xf>
    <xf numFmtId="0" fontId="49" fillId="3" borderId="26" xfId="0" applyFont="1" applyFill="1" applyBorder="1" applyAlignment="1">
      <alignment horizontal="center"/>
    </xf>
    <xf numFmtId="0" fontId="47" fillId="4" borderId="25" xfId="0" applyFont="1" applyFill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0" fontId="47" fillId="4" borderId="30" xfId="0" applyFont="1" applyFill="1" applyBorder="1" applyAlignment="1">
      <alignment horizontal="center" vertical="center"/>
    </xf>
    <xf numFmtId="0" fontId="47" fillId="4" borderId="31" xfId="0" applyFont="1" applyFill="1" applyBorder="1" applyAlignment="1">
      <alignment horizontal="center" vertical="center"/>
    </xf>
    <xf numFmtId="0" fontId="38" fillId="4" borderId="57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38" fillId="4" borderId="46" xfId="0" applyFont="1" applyFill="1" applyBorder="1" applyAlignment="1">
      <alignment horizontal="center" vertical="center" wrapText="1"/>
    </xf>
    <xf numFmtId="0" fontId="38" fillId="4" borderId="44" xfId="0" applyFont="1" applyFill="1" applyBorder="1" applyAlignment="1">
      <alignment horizontal="center" vertical="center" wrapText="1"/>
    </xf>
    <xf numFmtId="0" fontId="51" fillId="5" borderId="6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51" fillId="5" borderId="29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29" xfId="0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horizontal="center"/>
    </xf>
    <xf numFmtId="0" fontId="29" fillId="2" borderId="26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/>
    </xf>
    <xf numFmtId="0" fontId="51" fillId="2" borderId="30" xfId="0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  <xf numFmtId="0" fontId="51" fillId="2" borderId="32" xfId="0" applyFont="1" applyFill="1" applyBorder="1" applyAlignment="1">
      <alignment horizontal="center"/>
    </xf>
    <xf numFmtId="0" fontId="29" fillId="4" borderId="30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29" fillId="5" borderId="50" xfId="0" applyFont="1" applyFill="1" applyBorder="1" applyAlignment="1">
      <alignment horizontal="left" vertical="center"/>
    </xf>
    <xf numFmtId="0" fontId="29" fillId="5" borderId="8" xfId="0" applyFont="1" applyFill="1" applyBorder="1" applyAlignment="1">
      <alignment horizontal="left" vertical="center"/>
    </xf>
    <xf numFmtId="0" fontId="29" fillId="5" borderId="22" xfId="0" applyFont="1" applyFill="1" applyBorder="1" applyAlignment="1">
      <alignment horizontal="left" vertical="center"/>
    </xf>
    <xf numFmtId="0" fontId="51" fillId="5" borderId="2" xfId="0" applyFont="1" applyFill="1" applyBorder="1" applyAlignment="1">
      <alignment horizontal="left" vertical="center" wrapText="1"/>
    </xf>
    <xf numFmtId="0" fontId="51" fillId="5" borderId="3" xfId="0" applyFont="1" applyFill="1" applyBorder="1" applyAlignment="1">
      <alignment horizontal="left" vertical="center" wrapText="1"/>
    </xf>
    <xf numFmtId="0" fontId="51" fillId="5" borderId="21" xfId="0" applyFont="1" applyFill="1" applyBorder="1" applyAlignment="1">
      <alignment horizontal="left" vertical="center" wrapText="1"/>
    </xf>
    <xf numFmtId="0" fontId="29" fillId="10" borderId="65" xfId="0" applyFont="1" applyFill="1" applyBorder="1" applyAlignment="1">
      <alignment horizontal="left" vertical="center"/>
    </xf>
    <xf numFmtId="0" fontId="29" fillId="10" borderId="66" xfId="0" applyFont="1" applyFill="1" applyBorder="1" applyAlignment="1">
      <alignment horizontal="left" vertical="center"/>
    </xf>
    <xf numFmtId="0" fontId="29" fillId="10" borderId="67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center"/>
    </xf>
    <xf numFmtId="0" fontId="29" fillId="2" borderId="45" xfId="0" applyFont="1" applyFill="1" applyBorder="1" applyAlignment="1">
      <alignment horizontal="center"/>
    </xf>
    <xf numFmtId="0" fontId="29" fillId="2" borderId="46" xfId="0" applyFont="1" applyFill="1" applyBorder="1" applyAlignment="1">
      <alignment horizontal="center"/>
    </xf>
    <xf numFmtId="0" fontId="51" fillId="2" borderId="40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5" borderId="41" xfId="0" applyFont="1" applyFill="1" applyBorder="1" applyAlignment="1">
      <alignment horizontal="center" vertical="center"/>
    </xf>
    <xf numFmtId="0" fontId="47" fillId="5" borderId="26" xfId="0" applyFont="1" applyFill="1" applyBorder="1" applyAlignment="1">
      <alignment horizontal="center" vertical="center"/>
    </xf>
    <xf numFmtId="0" fontId="47" fillId="5" borderId="31" xfId="0" applyFont="1" applyFill="1" applyBorder="1" applyAlignment="1">
      <alignment horizontal="center" vertical="center"/>
    </xf>
    <xf numFmtId="0" fontId="29" fillId="0" borderId="57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5" borderId="61" xfId="0" applyFont="1" applyFill="1" applyBorder="1" applyAlignment="1">
      <alignment horizontal="center" vertical="center"/>
    </xf>
    <xf numFmtId="0" fontId="51" fillId="5" borderId="68" xfId="0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left" vertical="center" wrapText="1"/>
    </xf>
    <xf numFmtId="0" fontId="2" fillId="2" borderId="25" xfId="5" applyFont="1" applyFill="1" applyBorder="1" applyAlignment="1">
      <alignment horizontal="right" vertical="center"/>
    </xf>
    <xf numFmtId="0" fontId="2" fillId="2" borderId="26" xfId="5" applyFont="1" applyFill="1" applyBorder="1" applyAlignment="1">
      <alignment horizontal="right" vertical="center"/>
    </xf>
    <xf numFmtId="0" fontId="2" fillId="2" borderId="27" xfId="5" applyFont="1" applyFill="1" applyBorder="1" applyAlignment="1">
      <alignment horizontal="right" vertical="center"/>
    </xf>
    <xf numFmtId="0" fontId="14" fillId="2" borderId="0" xfId="2" applyFont="1" applyFill="1" applyBorder="1" applyAlignment="1">
      <alignment horizont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5" fillId="5" borderId="61" xfId="2" applyFont="1" applyFill="1" applyBorder="1" applyAlignment="1">
      <alignment horizontal="center" vertical="center" wrapText="1"/>
    </xf>
    <xf numFmtId="0" fontId="5" fillId="5" borderId="62" xfId="2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6" fillId="5" borderId="29" xfId="2" applyFont="1" applyFill="1" applyBorder="1" applyAlignment="1">
      <alignment horizontal="center" vertical="center"/>
    </xf>
    <xf numFmtId="0" fontId="6" fillId="5" borderId="61" xfId="2" applyFont="1" applyFill="1" applyBorder="1" applyAlignment="1">
      <alignment horizontal="center" vertical="center"/>
    </xf>
    <xf numFmtId="0" fontId="6" fillId="5" borderId="62" xfId="2" applyFont="1" applyFill="1" applyBorder="1" applyAlignment="1">
      <alignment horizontal="center" vertical="center"/>
    </xf>
    <xf numFmtId="0" fontId="6" fillId="5" borderId="63" xfId="2" applyFont="1" applyFill="1" applyBorder="1" applyAlignment="1">
      <alignment horizontal="center" vertical="center"/>
    </xf>
    <xf numFmtId="0" fontId="2" fillId="2" borderId="28" xfId="6" applyFont="1" applyFill="1" applyBorder="1" applyAlignment="1">
      <alignment horizontal="left"/>
    </xf>
    <xf numFmtId="0" fontId="2" fillId="2" borderId="0" xfId="6" applyFont="1" applyFill="1" applyBorder="1" applyAlignment="1">
      <alignment horizontal="left"/>
    </xf>
    <xf numFmtId="0" fontId="2" fillId="2" borderId="0" xfId="6" quotePrefix="1" applyFont="1" applyFill="1" applyBorder="1" applyAlignment="1">
      <alignment horizontal="left"/>
    </xf>
    <xf numFmtId="0" fontId="2" fillId="2" borderId="29" xfId="6" quotePrefix="1" applyFont="1" applyFill="1" applyBorder="1" applyAlignment="1">
      <alignment horizontal="left"/>
    </xf>
    <xf numFmtId="0" fontId="2" fillId="2" borderId="29" xfId="6" applyFont="1" applyFill="1" applyBorder="1" applyAlignment="1">
      <alignment horizontal="left"/>
    </xf>
    <xf numFmtId="0" fontId="2" fillId="2" borderId="0" xfId="5" applyNumberFormat="1" applyFont="1" applyFill="1" applyBorder="1" applyAlignment="1">
      <alignment horizontal="right" vertical="center"/>
    </xf>
    <xf numFmtId="0" fontId="2" fillId="2" borderId="29" xfId="5" applyNumberFormat="1" applyFont="1" applyFill="1" applyBorder="1" applyAlignment="1">
      <alignment horizontal="right" vertical="center"/>
    </xf>
    <xf numFmtId="0" fontId="13" fillId="5" borderId="57" xfId="5" applyNumberFormat="1" applyFont="1" applyFill="1" applyBorder="1" applyAlignment="1">
      <alignment horizontal="center" vertical="center" wrapText="1"/>
    </xf>
    <xf numFmtId="0" fontId="13" fillId="5" borderId="20" xfId="5" applyNumberFormat="1" applyFont="1" applyFill="1" applyBorder="1" applyAlignment="1">
      <alignment horizontal="center" vertical="center" wrapText="1"/>
    </xf>
    <xf numFmtId="0" fontId="13" fillId="5" borderId="19" xfId="5" applyNumberFormat="1" applyFont="1" applyFill="1" applyBorder="1" applyAlignment="1">
      <alignment horizontal="center" vertical="center" wrapText="1"/>
    </xf>
    <xf numFmtId="0" fontId="13" fillId="2" borderId="0" xfId="5" applyNumberFormat="1" applyFont="1" applyFill="1" applyBorder="1" applyAlignment="1">
      <alignment horizontal="center" vertical="center" wrapText="1"/>
    </xf>
    <xf numFmtId="0" fontId="13" fillId="2" borderId="29" xfId="5" applyNumberFormat="1" applyFont="1" applyFill="1" applyBorder="1" applyAlignment="1">
      <alignment horizontal="center" vertical="center" wrapText="1"/>
    </xf>
    <xf numFmtId="0" fontId="14" fillId="2" borderId="28" xfId="5" applyFont="1" applyFill="1" applyBorder="1" applyAlignment="1">
      <alignment horizontal="center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4" fillId="2" borderId="29" xfId="5" applyFont="1" applyFill="1" applyBorder="1" applyAlignment="1">
      <alignment horizontal="center" vertical="center" wrapText="1"/>
    </xf>
    <xf numFmtId="0" fontId="13" fillId="2" borderId="28" xfId="5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left" vertical="center"/>
    </xf>
    <xf numFmtId="0" fontId="67" fillId="2" borderId="0" xfId="5" applyNumberFormat="1" applyFont="1" applyFill="1" applyBorder="1" applyAlignment="1">
      <alignment horizontal="center" vertical="center"/>
    </xf>
    <xf numFmtId="0" fontId="8" fillId="2" borderId="0" xfId="5" applyNumberFormat="1" applyFont="1" applyFill="1" applyBorder="1" applyAlignment="1">
      <alignment horizontal="center" vertical="center"/>
    </xf>
    <xf numFmtId="0" fontId="13" fillId="2" borderId="0" xfId="5" applyNumberFormat="1" applyFont="1" applyFill="1" applyBorder="1" applyAlignment="1">
      <alignment horizontal="center" vertical="center"/>
    </xf>
    <xf numFmtId="0" fontId="13" fillId="2" borderId="29" xfId="5" applyNumberFormat="1" applyFont="1" applyFill="1" applyBorder="1" applyAlignment="1">
      <alignment horizontal="center" vertical="center"/>
    </xf>
    <xf numFmtId="0" fontId="13" fillId="2" borderId="6" xfId="8" applyFont="1" applyFill="1" applyBorder="1" applyAlignment="1">
      <alignment horizontal="left"/>
    </xf>
    <xf numFmtId="0" fontId="13" fillId="2" borderId="0" xfId="8" applyFont="1" applyFill="1" applyBorder="1" applyAlignment="1">
      <alignment horizontal="left"/>
    </xf>
    <xf numFmtId="0" fontId="13" fillId="2" borderId="7" xfId="8" applyFont="1" applyFill="1" applyBorder="1" applyAlignment="1">
      <alignment horizontal="left"/>
    </xf>
    <xf numFmtId="0" fontId="13" fillId="2" borderId="8" xfId="8" applyFont="1" applyFill="1" applyBorder="1" applyAlignment="1">
      <alignment horizontal="left"/>
    </xf>
    <xf numFmtId="0" fontId="13" fillId="5" borderId="53" xfId="5" applyFont="1" applyFill="1" applyBorder="1" applyAlignment="1">
      <alignment horizontal="center" vertical="center" wrapText="1"/>
    </xf>
    <xf numFmtId="0" fontId="13" fillId="5" borderId="60" xfId="5" applyFont="1" applyFill="1" applyBorder="1" applyAlignment="1">
      <alignment horizontal="center" vertical="center" wrapText="1"/>
    </xf>
    <xf numFmtId="0" fontId="13" fillId="5" borderId="52" xfId="5" applyFont="1" applyFill="1" applyBorder="1" applyAlignment="1">
      <alignment horizontal="center" vertical="center" textRotation="90" wrapText="1"/>
    </xf>
    <xf numFmtId="0" fontId="13" fillId="5" borderId="59" xfId="5" applyFont="1" applyFill="1" applyBorder="1" applyAlignment="1">
      <alignment horizontal="center" vertical="center" textRotation="90" wrapText="1"/>
    </xf>
    <xf numFmtId="0" fontId="13" fillId="5" borderId="55" xfId="5" applyFont="1" applyFill="1" applyBorder="1" applyAlignment="1">
      <alignment horizontal="center" vertical="center" textRotation="90" wrapText="1"/>
    </xf>
    <xf numFmtId="0" fontId="13" fillId="5" borderId="64" xfId="5" applyFont="1" applyFill="1" applyBorder="1" applyAlignment="1">
      <alignment horizontal="center" vertical="center" textRotation="90" wrapText="1"/>
    </xf>
    <xf numFmtId="0" fontId="13" fillId="5" borderId="53" xfId="5" applyFont="1" applyFill="1" applyBorder="1" applyAlignment="1">
      <alignment horizontal="center" vertical="center" textRotation="90" wrapText="1"/>
    </xf>
    <xf numFmtId="0" fontId="13" fillId="5" borderId="60" xfId="5" applyFont="1" applyFill="1" applyBorder="1" applyAlignment="1">
      <alignment horizontal="center" vertical="center" textRotation="90" wrapText="1"/>
    </xf>
    <xf numFmtId="0" fontId="3" fillId="0" borderId="57" xfId="5" applyNumberFormat="1" applyFont="1" applyFill="1" applyBorder="1" applyAlignment="1">
      <alignment horizontal="center" vertical="center" wrapText="1"/>
    </xf>
    <xf numFmtId="0" fontId="3" fillId="0" borderId="20" xfId="5" applyNumberFormat="1" applyFont="1" applyFill="1" applyBorder="1" applyAlignment="1">
      <alignment horizontal="center" vertical="center" wrapText="1"/>
    </xf>
    <xf numFmtId="0" fontId="3" fillId="0" borderId="19" xfId="5" applyNumberFormat="1" applyFont="1" applyFill="1" applyBorder="1" applyAlignment="1">
      <alignment horizontal="center" vertical="center" wrapText="1"/>
    </xf>
    <xf numFmtId="0" fontId="2" fillId="5" borderId="57" xfId="5" applyFont="1" applyFill="1" applyBorder="1" applyAlignment="1">
      <alignment horizontal="center" vertical="center" wrapText="1"/>
    </xf>
    <xf numFmtId="0" fontId="2" fillId="5" borderId="20" xfId="5" applyFont="1" applyFill="1" applyBorder="1" applyAlignment="1">
      <alignment horizontal="center" vertical="center" wrapText="1"/>
    </xf>
    <xf numFmtId="0" fontId="6" fillId="2" borderId="28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29" xfId="5" applyFont="1" applyFill="1" applyBorder="1" applyAlignment="1">
      <alignment horizontal="center" vertical="center" wrapText="1"/>
    </xf>
    <xf numFmtId="0" fontId="2" fillId="5" borderId="55" xfId="5" applyFont="1" applyFill="1" applyBorder="1" applyAlignment="1">
      <alignment horizontal="center" vertical="center" textRotation="90" wrapText="1"/>
    </xf>
    <xf numFmtId="0" fontId="2" fillId="5" borderId="64" xfId="5" applyFont="1" applyFill="1" applyBorder="1" applyAlignment="1">
      <alignment horizontal="center" vertical="center" textRotation="90" wrapText="1"/>
    </xf>
    <xf numFmtId="0" fontId="2" fillId="5" borderId="53" xfId="5" applyFont="1" applyFill="1" applyBorder="1" applyAlignment="1">
      <alignment horizontal="center" vertical="center" wrapText="1"/>
    </xf>
    <xf numFmtId="0" fontId="2" fillId="5" borderId="60" xfId="5" applyFont="1" applyFill="1" applyBorder="1" applyAlignment="1">
      <alignment horizontal="center" vertical="center" wrapText="1"/>
    </xf>
    <xf numFmtId="0" fontId="2" fillId="5" borderId="52" xfId="5" applyFont="1" applyFill="1" applyBorder="1" applyAlignment="1">
      <alignment horizontal="center" vertical="center" textRotation="90" wrapText="1"/>
    </xf>
    <xf numFmtId="0" fontId="2" fillId="5" borderId="59" xfId="5" applyFont="1" applyFill="1" applyBorder="1" applyAlignment="1">
      <alignment horizontal="center" vertical="center" textRotation="90" wrapText="1"/>
    </xf>
    <xf numFmtId="0" fontId="3" fillId="2" borderId="28" xfId="5" applyFont="1" applyFill="1" applyBorder="1" applyAlignment="1">
      <alignment horizontal="left" vertical="center"/>
    </xf>
    <xf numFmtId="0" fontId="3" fillId="2" borderId="0" xfId="5" applyFont="1" applyFill="1" applyBorder="1" applyAlignment="1">
      <alignment horizontal="left" vertical="center"/>
    </xf>
    <xf numFmtId="0" fontId="3" fillId="2" borderId="28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left" vertical="center"/>
    </xf>
    <xf numFmtId="0" fontId="3" fillId="2" borderId="29" xfId="5" applyFont="1" applyFill="1" applyBorder="1" applyAlignment="1">
      <alignment horizontal="left" vertical="center"/>
    </xf>
    <xf numFmtId="0" fontId="13" fillId="5" borderId="57" xfId="5" applyFont="1" applyFill="1" applyBorder="1" applyAlignment="1">
      <alignment horizontal="center" vertical="center" wrapText="1"/>
    </xf>
    <xf numFmtId="0" fontId="13" fillId="5" borderId="20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right" vertical="center"/>
    </xf>
    <xf numFmtId="0" fontId="2" fillId="2" borderId="29" xfId="5" applyFont="1" applyFill="1" applyBorder="1" applyAlignment="1">
      <alignment horizontal="right" vertical="center"/>
    </xf>
    <xf numFmtId="0" fontId="13" fillId="5" borderId="10" xfId="5" applyFont="1" applyFill="1" applyBorder="1" applyAlignment="1">
      <alignment horizontal="center" vertical="center" wrapText="1"/>
    </xf>
    <xf numFmtId="0" fontId="13" fillId="5" borderId="33" xfId="5" applyFont="1" applyFill="1" applyBorder="1" applyAlignment="1">
      <alignment horizontal="center" vertical="center" textRotation="90" wrapText="1"/>
    </xf>
    <xf numFmtId="0" fontId="13" fillId="5" borderId="34" xfId="5" applyFont="1" applyFill="1" applyBorder="1" applyAlignment="1">
      <alignment horizontal="center" vertical="center" textRotation="90" wrapText="1"/>
    </xf>
    <xf numFmtId="0" fontId="2" fillId="2" borderId="0" xfId="5" applyFont="1" applyFill="1" applyBorder="1" applyAlignment="1">
      <alignment horizontal="center" vertical="center"/>
    </xf>
    <xf numFmtId="0" fontId="3" fillId="2" borderId="26" xfId="3" applyNumberFormat="1" applyFont="1" applyFill="1" applyBorder="1" applyAlignment="1">
      <alignment horizontal="right" vertical="center" wrapText="1"/>
    </xf>
    <xf numFmtId="0" fontId="6" fillId="5" borderId="19" xfId="3" applyNumberFormat="1" applyFont="1" applyFill="1" applyBorder="1" applyAlignment="1">
      <alignment horizontal="center" vertical="center" wrapText="1"/>
    </xf>
    <xf numFmtId="0" fontId="6" fillId="5" borderId="20" xfId="3" applyNumberFormat="1" applyFont="1" applyFill="1" applyBorder="1" applyAlignment="1">
      <alignment horizontal="center" vertical="center" wrapText="1"/>
    </xf>
    <xf numFmtId="0" fontId="6" fillId="5" borderId="57" xfId="3" applyNumberFormat="1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left" vertical="center" wrapText="1"/>
    </xf>
    <xf numFmtId="0" fontId="13" fillId="2" borderId="0" xfId="3" applyFont="1" applyFill="1" applyBorder="1" applyAlignment="1">
      <alignment horizontal="left" vertical="center" wrapText="1"/>
    </xf>
    <xf numFmtId="0" fontId="2" fillId="2" borderId="0" xfId="5" applyFont="1" applyFill="1" applyBorder="1" applyAlignment="1">
      <alignment horizontal="left" wrapText="1"/>
    </xf>
    <xf numFmtId="0" fontId="3" fillId="2" borderId="0" xfId="9" applyNumberFormat="1" applyFont="1" applyFill="1" applyBorder="1" applyAlignment="1">
      <alignment horizontal="center"/>
    </xf>
    <xf numFmtId="0" fontId="3" fillId="2" borderId="29" xfId="9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horizontal="left" wrapText="1"/>
    </xf>
    <xf numFmtId="0" fontId="3" fillId="2" borderId="0" xfId="3" applyNumberFormat="1" applyFont="1" applyFill="1" applyBorder="1" applyAlignment="1">
      <alignment horizont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2" borderId="0" xfId="6" applyNumberFormat="1" applyFont="1" applyFill="1" applyBorder="1" applyAlignment="1">
      <alignment horizontal="center" wrapText="1"/>
    </xf>
    <xf numFmtId="0" fontId="5" fillId="5" borderId="55" xfId="3" applyFont="1" applyFill="1" applyBorder="1" applyAlignment="1">
      <alignment horizontal="center" vertical="center" wrapText="1"/>
    </xf>
    <xf numFmtId="0" fontId="5" fillId="5" borderId="64" xfId="3" applyFont="1" applyFill="1" applyBorder="1" applyAlignment="1">
      <alignment horizontal="center" vertical="center" wrapText="1"/>
    </xf>
    <xf numFmtId="49" fontId="11" fillId="5" borderId="53" xfId="3" applyNumberFormat="1" applyFont="1" applyFill="1" applyBorder="1" applyAlignment="1">
      <alignment horizontal="center" vertical="center" textRotation="90" wrapText="1"/>
    </xf>
    <xf numFmtId="49" fontId="11" fillId="5" borderId="60" xfId="3" applyNumberFormat="1" applyFont="1" applyFill="1" applyBorder="1" applyAlignment="1">
      <alignment horizontal="center" vertical="center" textRotation="90" wrapText="1"/>
    </xf>
    <xf numFmtId="49" fontId="11" fillId="5" borderId="52" xfId="3" applyNumberFormat="1" applyFont="1" applyFill="1" applyBorder="1" applyAlignment="1">
      <alignment horizontal="center" vertical="center" textRotation="90" wrapText="1"/>
    </xf>
    <xf numFmtId="49" fontId="11" fillId="5" borderId="59" xfId="3" applyNumberFormat="1" applyFont="1" applyFill="1" applyBorder="1" applyAlignment="1">
      <alignment horizontal="center" vertical="center" textRotation="90" wrapText="1"/>
    </xf>
    <xf numFmtId="0" fontId="3" fillId="0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left" vertical="center" wrapText="1"/>
    </xf>
    <xf numFmtId="0" fontId="2" fillId="2" borderId="23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/>
    </xf>
    <xf numFmtId="0" fontId="3" fillId="2" borderId="29" xfId="2" applyFont="1" applyFill="1" applyBorder="1" applyAlignment="1">
      <alignment horizontal="left"/>
    </xf>
    <xf numFmtId="0" fontId="3" fillId="2" borderId="28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right"/>
    </xf>
    <xf numFmtId="0" fontId="2" fillId="2" borderId="27" xfId="2" applyFont="1" applyFill="1" applyBorder="1" applyAlignment="1">
      <alignment horizontal="right"/>
    </xf>
    <xf numFmtId="0" fontId="13" fillId="0" borderId="11" xfId="8" applyFont="1" applyBorder="1" applyAlignment="1">
      <alignment horizontal="left" vertical="center" indent="2"/>
    </xf>
    <xf numFmtId="0" fontId="13" fillId="0" borderId="12" xfId="8" applyFont="1" applyBorder="1" applyAlignment="1">
      <alignment horizontal="left" vertical="center" indent="2"/>
    </xf>
    <xf numFmtId="0" fontId="13" fillId="0" borderId="11" xfId="8" applyFont="1" applyBorder="1" applyAlignment="1">
      <alignment horizontal="left" vertical="center"/>
    </xf>
    <xf numFmtId="0" fontId="13" fillId="0" borderId="12" xfId="8" applyFont="1" applyBorder="1" applyAlignment="1">
      <alignment horizontal="left" vertical="center"/>
    </xf>
    <xf numFmtId="0" fontId="13" fillId="2" borderId="28" xfId="5" applyFont="1" applyFill="1" applyBorder="1" applyAlignment="1">
      <alignment horizontal="left"/>
    </xf>
    <xf numFmtId="0" fontId="13" fillId="2" borderId="0" xfId="5" applyFont="1" applyFill="1" applyBorder="1" applyAlignment="1">
      <alignment horizontal="left"/>
    </xf>
    <xf numFmtId="0" fontId="13" fillId="0" borderId="11" xfId="8" applyFont="1" applyBorder="1" applyAlignment="1">
      <alignment horizontal="left" vertical="center" wrapText="1"/>
    </xf>
    <xf numFmtId="0" fontId="13" fillId="0" borderId="12" xfId="8" applyFont="1" applyBorder="1" applyAlignment="1">
      <alignment horizontal="left" vertical="center" wrapText="1"/>
    </xf>
    <xf numFmtId="0" fontId="13" fillId="0" borderId="42" xfId="8" applyFont="1" applyBorder="1" applyAlignment="1">
      <alignment horizontal="left" vertical="center"/>
    </xf>
    <xf numFmtId="0" fontId="13" fillId="0" borderId="70" xfId="8" applyFont="1" applyBorder="1" applyAlignment="1">
      <alignment horizontal="left" vertical="center"/>
    </xf>
    <xf numFmtId="0" fontId="13" fillId="0" borderId="18" xfId="8" applyFont="1" applyBorder="1" applyAlignment="1">
      <alignment horizontal="left" vertical="center"/>
    </xf>
    <xf numFmtId="0" fontId="13" fillId="0" borderId="19" xfId="8" applyFont="1" applyBorder="1" applyAlignment="1">
      <alignment horizontal="left" vertical="center"/>
    </xf>
    <xf numFmtId="0" fontId="13" fillId="2" borderId="28" xfId="8" applyFont="1" applyFill="1" applyBorder="1" applyAlignment="1">
      <alignment horizontal="center" vertical="center"/>
    </xf>
    <xf numFmtId="0" fontId="13" fillId="2" borderId="0" xfId="8" applyFont="1" applyFill="1" applyBorder="1" applyAlignment="1">
      <alignment horizontal="center" vertical="center"/>
    </xf>
    <xf numFmtId="0" fontId="13" fillId="2" borderId="29" xfId="8" applyFont="1" applyFill="1" applyBorder="1" applyAlignment="1">
      <alignment horizontal="center" vertical="center"/>
    </xf>
    <xf numFmtId="0" fontId="13" fillId="2" borderId="30" xfId="8" applyFont="1" applyFill="1" applyBorder="1" applyAlignment="1">
      <alignment horizontal="center" vertical="center"/>
    </xf>
    <xf numFmtId="0" fontId="13" fillId="2" borderId="31" xfId="8" applyFont="1" applyFill="1" applyBorder="1" applyAlignment="1">
      <alignment horizontal="center" vertical="center"/>
    </xf>
    <xf numFmtId="0" fontId="13" fillId="2" borderId="32" xfId="8" applyFont="1" applyFill="1" applyBorder="1" applyAlignment="1">
      <alignment horizontal="center" vertical="center"/>
    </xf>
    <xf numFmtId="0" fontId="2" fillId="2" borderId="0" xfId="8" applyFont="1" applyFill="1" applyBorder="1" applyAlignment="1">
      <alignment horizontal="right" vertical="center"/>
    </xf>
    <xf numFmtId="0" fontId="2" fillId="2" borderId="29" xfId="8" applyFont="1" applyFill="1" applyBorder="1" applyAlignment="1">
      <alignment horizontal="right" vertical="center"/>
    </xf>
    <xf numFmtId="0" fontId="14" fillId="2" borderId="28" xfId="8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/>
    </xf>
    <xf numFmtId="0" fontId="14" fillId="2" borderId="29" xfId="8" applyFont="1" applyFill="1" applyBorder="1" applyAlignment="1">
      <alignment horizontal="center"/>
    </xf>
    <xf numFmtId="0" fontId="13" fillId="2" borderId="29" xfId="5" applyFont="1" applyFill="1" applyBorder="1" applyAlignment="1">
      <alignment horizontal="left" vertical="center"/>
    </xf>
    <xf numFmtId="0" fontId="13" fillId="2" borderId="28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left"/>
    </xf>
    <xf numFmtId="0" fontId="13" fillId="2" borderId="0" xfId="8" applyFont="1" applyFill="1" applyBorder="1" applyAlignment="1">
      <alignment horizontal="center"/>
    </xf>
    <xf numFmtId="0" fontId="13" fillId="2" borderId="29" xfId="8" applyFont="1" applyFill="1" applyBorder="1" applyAlignment="1">
      <alignment horizontal="center"/>
    </xf>
    <xf numFmtId="0" fontId="13" fillId="5" borderId="25" xfId="8" applyFont="1" applyFill="1" applyBorder="1" applyAlignment="1">
      <alignment horizontal="center"/>
    </xf>
    <xf numFmtId="0" fontId="13" fillId="5" borderId="26" xfId="8" applyFont="1" applyFill="1" applyBorder="1" applyAlignment="1">
      <alignment horizontal="center"/>
    </xf>
    <xf numFmtId="0" fontId="13" fillId="5" borderId="27" xfId="8" applyFont="1" applyFill="1" applyBorder="1" applyAlignment="1">
      <alignment horizontal="center"/>
    </xf>
    <xf numFmtId="0" fontId="13" fillId="5" borderId="30" xfId="8" applyFont="1" applyFill="1" applyBorder="1" applyAlignment="1">
      <alignment horizontal="center"/>
    </xf>
    <xf numFmtId="0" fontId="13" fillId="5" borderId="31" xfId="8" applyFont="1" applyFill="1" applyBorder="1" applyAlignment="1">
      <alignment horizontal="center"/>
    </xf>
    <xf numFmtId="0" fontId="13" fillId="5" borderId="32" xfId="8" applyFont="1" applyFill="1" applyBorder="1" applyAlignment="1">
      <alignment horizontal="center"/>
    </xf>
    <xf numFmtId="0" fontId="13" fillId="5" borderId="52" xfId="8" applyFont="1" applyFill="1" applyBorder="1" applyAlignment="1">
      <alignment horizontal="center" vertical="center" wrapText="1"/>
    </xf>
    <xf numFmtId="0" fontId="13" fillId="5" borderId="59" xfId="8" applyFont="1" applyFill="1" applyBorder="1" applyAlignment="1">
      <alignment horizontal="center" vertical="center" wrapText="1"/>
    </xf>
    <xf numFmtId="0" fontId="13" fillId="5" borderId="54" xfId="8" applyFont="1" applyFill="1" applyBorder="1" applyAlignment="1">
      <alignment horizontal="center" vertical="center" wrapText="1"/>
    </xf>
    <xf numFmtId="0" fontId="13" fillId="5" borderId="69" xfId="8" applyFont="1" applyFill="1" applyBorder="1" applyAlignment="1">
      <alignment horizontal="center" vertical="center" wrapText="1"/>
    </xf>
    <xf numFmtId="0" fontId="13" fillId="5" borderId="25" xfId="8" applyFont="1" applyFill="1" applyBorder="1" applyAlignment="1">
      <alignment horizontal="center" vertical="center" wrapText="1"/>
    </xf>
    <xf numFmtId="0" fontId="13" fillId="5" borderId="26" xfId="8" applyFont="1" applyFill="1" applyBorder="1" applyAlignment="1">
      <alignment horizontal="center" vertical="center" wrapText="1"/>
    </xf>
    <xf numFmtId="0" fontId="13" fillId="5" borderId="27" xfId="8" applyFont="1" applyFill="1" applyBorder="1" applyAlignment="1">
      <alignment horizontal="center" vertical="center" wrapText="1"/>
    </xf>
    <xf numFmtId="0" fontId="14" fillId="0" borderId="7" xfId="8" applyFont="1" applyBorder="1" applyAlignment="1">
      <alignment horizontal="left" vertical="center"/>
    </xf>
    <xf numFmtId="0" fontId="14" fillId="0" borderId="8" xfId="8" applyFont="1" applyBorder="1" applyAlignment="1">
      <alignment horizontal="left" vertical="center"/>
    </xf>
    <xf numFmtId="0" fontId="3" fillId="2" borderId="26" xfId="5" applyFont="1" applyFill="1" applyBorder="1" applyAlignment="1">
      <alignment horizontal="right"/>
    </xf>
    <xf numFmtId="0" fontId="3" fillId="2" borderId="27" xfId="5" applyFont="1" applyFill="1" applyBorder="1" applyAlignment="1">
      <alignment horizontal="right"/>
    </xf>
    <xf numFmtId="0" fontId="8" fillId="2" borderId="0" xfId="5" applyFont="1" applyFill="1" applyBorder="1" applyAlignment="1">
      <alignment horizontal="center"/>
    </xf>
    <xf numFmtId="0" fontId="8" fillId="2" borderId="29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 vertical="center" wrapText="1"/>
    </xf>
    <xf numFmtId="0" fontId="8" fillId="2" borderId="29" xfId="5" applyFont="1" applyFill="1" applyBorder="1" applyAlignment="1">
      <alignment horizontal="center" vertical="center" wrapText="1"/>
    </xf>
    <xf numFmtId="0" fontId="2" fillId="2" borderId="28" xfId="5" applyFont="1" applyFill="1" applyBorder="1" applyAlignment="1">
      <alignment horizontal="left"/>
    </xf>
    <xf numFmtId="0" fontId="2" fillId="2" borderId="0" xfId="5" applyFont="1" applyFill="1" applyBorder="1" applyAlignment="1">
      <alignment horizontal="left"/>
    </xf>
    <xf numFmtId="0" fontId="3" fillId="2" borderId="0" xfId="5" applyFont="1" applyFill="1" applyBorder="1" applyAlignment="1">
      <alignment horizontal="center"/>
    </xf>
    <xf numFmtId="0" fontId="3" fillId="2" borderId="29" xfId="5" applyFont="1" applyFill="1" applyBorder="1" applyAlignment="1">
      <alignment horizontal="center"/>
    </xf>
    <xf numFmtId="0" fontId="2" fillId="5" borderId="17" xfId="10" applyFont="1" applyFill="1" applyBorder="1" applyAlignment="1">
      <alignment horizontal="center" wrapText="1"/>
    </xf>
    <xf numFmtId="0" fontId="2" fillId="5" borderId="14" xfId="10" applyFont="1" applyFill="1" applyBorder="1" applyAlignment="1">
      <alignment horizontal="center" wrapText="1"/>
    </xf>
    <xf numFmtId="0" fontId="2" fillId="5" borderId="41" xfId="10" applyFont="1" applyFill="1" applyBorder="1" applyAlignment="1">
      <alignment horizontal="center" wrapText="1"/>
    </xf>
    <xf numFmtId="0" fontId="22" fillId="5" borderId="54" xfId="10" applyFont="1" applyFill="1" applyBorder="1" applyAlignment="1">
      <alignment horizontal="center" vertical="center" wrapText="1"/>
    </xf>
    <xf numFmtId="0" fontId="22" fillId="5" borderId="6" xfId="10" applyFont="1" applyFill="1" applyBorder="1" applyAlignment="1">
      <alignment horizontal="center" vertical="center" wrapText="1"/>
    </xf>
    <xf numFmtId="0" fontId="22" fillId="5" borderId="69" xfId="10" applyFont="1" applyFill="1" applyBorder="1" applyAlignment="1">
      <alignment horizontal="center" vertical="center" wrapText="1"/>
    </xf>
    <xf numFmtId="0" fontId="2" fillId="5" borderId="25" xfId="10" applyFont="1" applyFill="1" applyBorder="1" applyAlignment="1">
      <alignment horizontal="center" vertical="center" wrapText="1"/>
    </xf>
    <xf numFmtId="0" fontId="2" fillId="5" borderId="27" xfId="10" applyFont="1" applyFill="1" applyBorder="1" applyAlignment="1">
      <alignment horizontal="center" vertical="center" wrapText="1"/>
    </xf>
    <xf numFmtId="0" fontId="2" fillId="5" borderId="50" xfId="10" applyFont="1" applyFill="1" applyBorder="1" applyAlignment="1">
      <alignment horizontal="center" vertical="center" wrapText="1"/>
    </xf>
    <xf numFmtId="0" fontId="2" fillId="5" borderId="22" xfId="10" applyFont="1" applyFill="1" applyBorder="1" applyAlignment="1">
      <alignment horizontal="center" vertical="center" wrapText="1"/>
    </xf>
    <xf numFmtId="164" fontId="23" fillId="5" borderId="57" xfId="10" applyNumberFormat="1" applyFont="1" applyFill="1" applyBorder="1" applyAlignment="1">
      <alignment horizontal="center" vertical="center" wrapText="1"/>
    </xf>
    <xf numFmtId="164" fontId="23" fillId="5" borderId="19" xfId="10" applyNumberFormat="1" applyFont="1" applyFill="1" applyBorder="1" applyAlignment="1">
      <alignment horizontal="center" vertical="center" wrapText="1"/>
    </xf>
    <xf numFmtId="164" fontId="23" fillId="5" borderId="20" xfId="10" applyNumberFormat="1" applyFont="1" applyFill="1" applyBorder="1" applyAlignment="1">
      <alignment horizontal="center" vertical="center" wrapText="1"/>
    </xf>
    <xf numFmtId="0" fontId="2" fillId="5" borderId="26" xfId="10" applyFont="1" applyFill="1" applyBorder="1" applyAlignment="1">
      <alignment horizontal="center" vertical="center" wrapText="1"/>
    </xf>
    <xf numFmtId="0" fontId="2" fillId="5" borderId="8" xfId="10" applyFont="1" applyFill="1" applyBorder="1" applyAlignment="1">
      <alignment horizontal="center" vertical="center" wrapText="1"/>
    </xf>
    <xf numFmtId="164" fontId="23" fillId="5" borderId="14" xfId="10" applyNumberFormat="1" applyFont="1" applyFill="1" applyBorder="1" applyAlignment="1">
      <alignment horizontal="center" vertical="center" wrapText="1"/>
    </xf>
    <xf numFmtId="164" fontId="23" fillId="5" borderId="5" xfId="10" applyNumberFormat="1" applyFont="1" applyFill="1" applyBorder="1" applyAlignment="1">
      <alignment horizontal="center" vertical="center" wrapText="1"/>
    </xf>
    <xf numFmtId="0" fontId="5" fillId="5" borderId="61" xfId="10" applyFont="1" applyFill="1" applyBorder="1" applyAlignment="1">
      <alignment horizontal="center" vertical="center" wrapText="1"/>
    </xf>
    <xf numFmtId="0" fontId="5" fillId="5" borderId="62" xfId="10" applyFont="1" applyFill="1" applyBorder="1" applyAlignment="1">
      <alignment horizontal="center" vertical="center" wrapText="1"/>
    </xf>
    <xf numFmtId="0" fontId="5" fillId="5" borderId="63" xfId="10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left"/>
    </xf>
    <xf numFmtId="164" fontId="23" fillId="5" borderId="11" xfId="10" applyNumberFormat="1" applyFont="1" applyFill="1" applyBorder="1" applyAlignment="1">
      <alignment horizontal="center" vertical="center" wrapText="1"/>
    </xf>
    <xf numFmtId="164" fontId="23" fillId="5" borderId="36" xfId="10" applyNumberFormat="1" applyFont="1" applyFill="1" applyBorder="1" applyAlignment="1">
      <alignment horizontal="center" vertical="center" wrapText="1"/>
    </xf>
    <xf numFmtId="164" fontId="23" fillId="5" borderId="15" xfId="10" applyNumberFormat="1" applyFont="1" applyFill="1" applyBorder="1" applyAlignment="1">
      <alignment horizontal="center" vertical="center" wrapText="1"/>
    </xf>
    <xf numFmtId="0" fontId="2" fillId="2" borderId="0" xfId="10" applyFont="1" applyFill="1" applyBorder="1" applyAlignment="1">
      <alignment horizontal="center" wrapText="1"/>
    </xf>
    <xf numFmtId="0" fontId="2" fillId="0" borderId="0" xfId="15" applyFont="1" applyBorder="1" applyAlignment="1">
      <alignment horizontal="center" wrapText="1"/>
    </xf>
    <xf numFmtId="49" fontId="13" fillId="5" borderId="51" xfId="15" applyNumberFormat="1" applyFont="1" applyFill="1" applyBorder="1" applyAlignment="1">
      <alignment horizontal="center" vertical="center" wrapText="1"/>
    </xf>
    <xf numFmtId="49" fontId="13" fillId="5" borderId="33" xfId="15" applyNumberFormat="1" applyFont="1" applyFill="1" applyBorder="1" applyAlignment="1">
      <alignment horizontal="center" vertical="center" wrapText="1"/>
    </xf>
    <xf numFmtId="0" fontId="13" fillId="5" borderId="16" xfId="15" applyFont="1" applyFill="1" applyBorder="1" applyAlignment="1">
      <alignment horizontal="center" vertical="center" wrapText="1"/>
    </xf>
    <xf numFmtId="0" fontId="13" fillId="5" borderId="10" xfId="15" applyFont="1" applyFill="1" applyBorder="1" applyAlignment="1">
      <alignment horizontal="center" vertical="center" wrapText="1"/>
    </xf>
    <xf numFmtId="0" fontId="13" fillId="5" borderId="9" xfId="15" applyFont="1" applyFill="1" applyBorder="1" applyAlignment="1">
      <alignment horizontal="center" vertical="center" wrapText="1"/>
    </xf>
    <xf numFmtId="0" fontId="13" fillId="5" borderId="7" xfId="15" applyFont="1" applyFill="1" applyBorder="1" applyAlignment="1">
      <alignment horizontal="center" vertical="center" wrapText="1"/>
    </xf>
    <xf numFmtId="0" fontId="13" fillId="5" borderId="34" xfId="15" applyFont="1" applyFill="1" applyBorder="1" applyAlignment="1">
      <alignment horizontal="center" vertical="center" wrapText="1"/>
    </xf>
    <xf numFmtId="0" fontId="14" fillId="2" borderId="25" xfId="15" applyFont="1" applyFill="1" applyBorder="1" applyAlignment="1">
      <alignment horizontal="center" vertical="center"/>
    </xf>
    <xf numFmtId="0" fontId="14" fillId="2" borderId="26" xfId="15" applyFont="1" applyFill="1" applyBorder="1" applyAlignment="1">
      <alignment horizontal="center" vertical="center"/>
    </xf>
    <xf numFmtId="0" fontId="14" fillId="2" borderId="30" xfId="15" applyFont="1" applyFill="1" applyBorder="1" applyAlignment="1">
      <alignment horizontal="center" vertical="center"/>
    </xf>
    <xf numFmtId="0" fontId="14" fillId="2" borderId="31" xfId="15" applyFont="1" applyFill="1" applyBorder="1" applyAlignment="1">
      <alignment horizontal="center" vertical="center"/>
    </xf>
    <xf numFmtId="0" fontId="28" fillId="0" borderId="65" xfId="15" applyFont="1" applyBorder="1" applyAlignment="1">
      <alignment horizontal="center" vertical="center" wrapText="1"/>
    </xf>
    <xf numFmtId="0" fontId="28" fillId="0" borderId="66" xfId="15" applyFont="1" applyBorder="1" applyAlignment="1">
      <alignment horizontal="center" vertical="center" wrapText="1"/>
    </xf>
    <xf numFmtId="0" fontId="28" fillId="2" borderId="66" xfId="15" applyFont="1" applyFill="1" applyBorder="1" applyAlignment="1">
      <alignment horizontal="center" vertical="center"/>
    </xf>
    <xf numFmtId="0" fontId="28" fillId="2" borderId="53" xfId="15" applyFont="1" applyFill="1" applyBorder="1" applyAlignment="1">
      <alignment horizontal="center" vertical="center"/>
    </xf>
    <xf numFmtId="0" fontId="28" fillId="0" borderId="53" xfId="15" applyFont="1" applyBorder="1" applyAlignment="1">
      <alignment horizontal="center" vertical="center"/>
    </xf>
    <xf numFmtId="0" fontId="9" fillId="5" borderId="52" xfId="15" applyFont="1" applyFill="1" applyBorder="1" applyAlignment="1">
      <alignment horizontal="center" vertical="center" wrapText="1"/>
    </xf>
    <xf numFmtId="0" fontId="9" fillId="5" borderId="33" xfId="15" applyFont="1" applyFill="1" applyBorder="1" applyAlignment="1">
      <alignment horizontal="center" vertical="center" wrapText="1"/>
    </xf>
    <xf numFmtId="0" fontId="9" fillId="5" borderId="55" xfId="15" applyFont="1" applyFill="1" applyBorder="1" applyAlignment="1">
      <alignment horizontal="center" vertical="center" wrapText="1"/>
    </xf>
    <xf numFmtId="0" fontId="9" fillId="5" borderId="34" xfId="15" applyFont="1" applyFill="1" applyBorder="1" applyAlignment="1">
      <alignment horizontal="center" vertical="center" wrapText="1"/>
    </xf>
    <xf numFmtId="0" fontId="2" fillId="2" borderId="0" xfId="15" applyFont="1" applyFill="1" applyBorder="1" applyAlignment="1">
      <alignment horizontal="center" wrapText="1"/>
    </xf>
    <xf numFmtId="0" fontId="9" fillId="5" borderId="57" xfId="15" applyFont="1" applyFill="1" applyBorder="1" applyAlignment="1">
      <alignment horizontal="center" vertical="center" wrapText="1"/>
    </xf>
    <xf numFmtId="0" fontId="9" fillId="5" borderId="19" xfId="15" applyFont="1" applyFill="1" applyBorder="1" applyAlignment="1">
      <alignment horizontal="center" vertical="center" wrapText="1"/>
    </xf>
    <xf numFmtId="0" fontId="9" fillId="5" borderId="20" xfId="15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2" borderId="25" xfId="15" applyFont="1" applyFill="1" applyBorder="1" applyAlignment="1">
      <alignment horizontal="center" vertical="center" wrapText="1"/>
    </xf>
    <xf numFmtId="0" fontId="2" fillId="2" borderId="26" xfId="15" applyFont="1" applyFill="1" applyBorder="1" applyAlignment="1">
      <alignment horizontal="center" vertical="center" wrapText="1"/>
    </xf>
    <xf numFmtId="0" fontId="2" fillId="2" borderId="27" xfId="15" applyFont="1" applyFill="1" applyBorder="1" applyAlignment="1">
      <alignment horizontal="center" vertical="center" wrapText="1"/>
    </xf>
    <xf numFmtId="0" fontId="38" fillId="2" borderId="28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29" xfId="0" applyFont="1" applyFill="1" applyBorder="1" applyAlignment="1">
      <alignment horizontal="center" vertical="center"/>
    </xf>
    <xf numFmtId="0" fontId="24" fillId="13" borderId="54" xfId="0" applyFont="1" applyFill="1" applyBorder="1" applyAlignment="1">
      <alignment horizontal="center" vertical="center" wrapText="1"/>
    </xf>
    <xf numFmtId="0" fontId="24" fillId="13" borderId="26" xfId="0" applyFont="1" applyFill="1" applyBorder="1" applyAlignment="1">
      <alignment horizontal="center" vertical="center" wrapText="1"/>
    </xf>
    <xf numFmtId="0" fontId="24" fillId="13" borderId="27" xfId="0" applyFont="1" applyFill="1" applyBorder="1" applyAlignment="1">
      <alignment horizontal="center" vertical="center" wrapText="1"/>
    </xf>
    <xf numFmtId="0" fontId="24" fillId="13" borderId="11" xfId="0" applyFont="1" applyFill="1" applyBorder="1" applyAlignment="1">
      <alignment horizontal="center" vertical="center"/>
    </xf>
    <xf numFmtId="0" fontId="24" fillId="13" borderId="12" xfId="0" applyFont="1" applyFill="1" applyBorder="1" applyAlignment="1">
      <alignment horizontal="center" vertical="center"/>
    </xf>
    <xf numFmtId="0" fontId="24" fillId="13" borderId="36" xfId="0" applyFont="1" applyFill="1" applyBorder="1" applyAlignment="1">
      <alignment horizontal="center" vertical="center"/>
    </xf>
    <xf numFmtId="0" fontId="51" fillId="13" borderId="18" xfId="0" applyFont="1" applyFill="1" applyBorder="1" applyAlignment="1">
      <alignment horizontal="center" vertical="center" wrapText="1"/>
    </xf>
    <xf numFmtId="0" fontId="51" fillId="13" borderId="19" xfId="0" applyFont="1" applyFill="1" applyBorder="1" applyAlignment="1">
      <alignment horizontal="center" vertical="center" wrapText="1"/>
    </xf>
    <xf numFmtId="0" fontId="51" fillId="13" borderId="20" xfId="0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38" fillId="13" borderId="13" xfId="0" applyFont="1" applyFill="1" applyBorder="1" applyAlignment="1">
      <alignment horizontal="center" vertical="center" wrapText="1"/>
    </xf>
    <xf numFmtId="0" fontId="80" fillId="0" borderId="5" xfId="0" applyNumberFormat="1" applyFont="1" applyFill="1" applyBorder="1" applyAlignment="1">
      <alignment wrapText="1"/>
    </xf>
  </cellXfs>
  <cellStyles count="26">
    <cellStyle name="Comma" xfId="24" builtinId="3"/>
    <cellStyle name="Comma 2" xfId="16"/>
    <cellStyle name="Comma 3" xfId="17"/>
    <cellStyle name="Comma 4" xfId="18"/>
    <cellStyle name="Comma 5" xfId="19"/>
    <cellStyle name="Comma 6" xfId="20"/>
    <cellStyle name="Normal" xfId="0" builtinId="0"/>
    <cellStyle name="Normal 2" xfId="3"/>
    <cellStyle name="Normal 2 2" xfId="13"/>
    <cellStyle name="Normal 2 2 2" xfId="14"/>
    <cellStyle name="Normal 2 2 3" xfId="21"/>
    <cellStyle name="Normal 3" xfId="4"/>
    <cellStyle name="Normal 3 2" xfId="22"/>
    <cellStyle name="Normal 4" xfId="7"/>
    <cellStyle name="Normal 4 2" xfId="11"/>
    <cellStyle name="Normal 5" xfId="10"/>
    <cellStyle name="Normal 5 2" xfId="12"/>
    <cellStyle name="Normal 6" xfId="15"/>
    <cellStyle name="Normal_balansebi" xfId="6"/>
    <cellStyle name="Normal_balansi-danarti formebit" xfId="8"/>
    <cellStyle name="Normal_balansis formebi" xfId="2"/>
    <cellStyle name="Normal_FORMEBI" xfId="5"/>
    <cellStyle name="Normal_Sheet1" xfId="1"/>
    <cellStyle name="Normal_wminda Rirebuleba" xfId="9"/>
    <cellStyle name="Percent" xfId="25" builtinId="5"/>
    <cellStyle name="Обычный_Debitor_Kreditorebi 2010weli" xfId="23"/>
  </cellStyles>
  <dxfs count="0"/>
  <tableStyles count="0" defaultTableStyle="TableStyleMedium2" defaultPivotStyle="PivotStyleLight16"/>
  <colors>
    <mruColors>
      <color rgb="FFB7DB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1457325</xdr:colOff>
      <xdr:row>154</xdr:row>
      <xdr:rowOff>171450</xdr:rowOff>
    </xdr:from>
    <xdr:to>
      <xdr:col>3</xdr:col>
      <xdr:colOff>3562350</xdr:colOff>
      <xdr:row>154</xdr:row>
      <xdr:rowOff>171450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857375" y="26908125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1981200</xdr:colOff>
      <xdr:row>153</xdr:row>
      <xdr:rowOff>161925</xdr:rowOff>
    </xdr:from>
    <xdr:to>
      <xdr:col>3</xdr:col>
      <xdr:colOff>4076700</xdr:colOff>
      <xdr:row>153</xdr:row>
      <xdr:rowOff>161925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381250" y="267081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1457325</xdr:colOff>
      <xdr:row>154</xdr:row>
      <xdr:rowOff>171450</xdr:rowOff>
    </xdr:from>
    <xdr:to>
      <xdr:col>3</xdr:col>
      <xdr:colOff>3562350</xdr:colOff>
      <xdr:row>154</xdr:row>
      <xdr:rowOff>171450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438400" y="28927425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1981200</xdr:colOff>
      <xdr:row>153</xdr:row>
      <xdr:rowOff>161925</xdr:rowOff>
    </xdr:from>
    <xdr:to>
      <xdr:col>3</xdr:col>
      <xdr:colOff>4076700</xdr:colOff>
      <xdr:row>153</xdr:row>
      <xdr:rowOff>161925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962275" y="287274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1971675</xdr:colOff>
      <xdr:row>40</xdr:row>
      <xdr:rowOff>123825</xdr:rowOff>
    </xdr:from>
    <xdr:to>
      <xdr:col>5</xdr:col>
      <xdr:colOff>742950</xdr:colOff>
      <xdr:row>40</xdr:row>
      <xdr:rowOff>123825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769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1581150</xdr:colOff>
      <xdr:row>89</xdr:row>
      <xdr:rowOff>152400</xdr:rowOff>
    </xdr:from>
    <xdr:to>
      <xdr:col>3</xdr:col>
      <xdr:colOff>3381375</xdr:colOff>
      <xdr:row>89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0" y="206787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1076325</xdr:colOff>
      <xdr:row>91</xdr:row>
      <xdr:rowOff>114300</xdr:rowOff>
    </xdr:from>
    <xdr:to>
      <xdr:col>3</xdr:col>
      <xdr:colOff>2876550</xdr:colOff>
      <xdr:row>91</xdr:row>
      <xdr:rowOff>114300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00175" y="209645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1581150</xdr:colOff>
      <xdr:row>89</xdr:row>
      <xdr:rowOff>152400</xdr:rowOff>
    </xdr:from>
    <xdr:to>
      <xdr:col>3</xdr:col>
      <xdr:colOff>3381375</xdr:colOff>
      <xdr:row>89</xdr:row>
      <xdr:rowOff>152400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343150" y="192405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1076325</xdr:colOff>
      <xdr:row>91</xdr:row>
      <xdr:rowOff>114300</xdr:rowOff>
    </xdr:from>
    <xdr:to>
      <xdr:col>3</xdr:col>
      <xdr:colOff>2876550</xdr:colOff>
      <xdr:row>91</xdr:row>
      <xdr:rowOff>114300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838325" y="194786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1971675</xdr:colOff>
      <xdr:row>89</xdr:row>
      <xdr:rowOff>123825</xdr:rowOff>
    </xdr:from>
    <xdr:to>
      <xdr:col>2</xdr:col>
      <xdr:colOff>3905250</xdr:colOff>
      <xdr:row>89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43150" y="147351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87</xdr:row>
      <xdr:rowOff>104775</xdr:rowOff>
    </xdr:from>
    <xdr:to>
      <xdr:col>2</xdr:col>
      <xdr:colOff>3905250</xdr:colOff>
      <xdr:row>87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52675" y="14439900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1971675</xdr:colOff>
      <xdr:row>89</xdr:row>
      <xdr:rowOff>123825</xdr:rowOff>
    </xdr:from>
    <xdr:to>
      <xdr:col>2</xdr:col>
      <xdr:colOff>3905250</xdr:colOff>
      <xdr:row>89</xdr:row>
      <xdr:rowOff>123825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895350" y="2189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87</xdr:row>
      <xdr:rowOff>104775</xdr:rowOff>
    </xdr:from>
    <xdr:to>
      <xdr:col>2</xdr:col>
      <xdr:colOff>3905250</xdr:colOff>
      <xdr:row>87</xdr:row>
      <xdr:rowOff>104775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95350" y="2162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1971675</xdr:colOff>
      <xdr:row>86</xdr:row>
      <xdr:rowOff>123825</xdr:rowOff>
    </xdr:from>
    <xdr:to>
      <xdr:col>2</xdr:col>
      <xdr:colOff>4076700</xdr:colOff>
      <xdr:row>86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71725" y="13801725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84</xdr:row>
      <xdr:rowOff>104775</xdr:rowOff>
    </xdr:from>
    <xdr:to>
      <xdr:col>2</xdr:col>
      <xdr:colOff>4076700</xdr:colOff>
      <xdr:row>84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81250" y="135064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1971675</xdr:colOff>
      <xdr:row>86</xdr:row>
      <xdr:rowOff>123825</xdr:rowOff>
    </xdr:from>
    <xdr:to>
      <xdr:col>2</xdr:col>
      <xdr:colOff>4076700</xdr:colOff>
      <xdr:row>86</xdr:row>
      <xdr:rowOff>123825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23900" y="1797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84</xdr:row>
      <xdr:rowOff>104775</xdr:rowOff>
    </xdr:from>
    <xdr:to>
      <xdr:col>2</xdr:col>
      <xdr:colOff>4076700</xdr:colOff>
      <xdr:row>84</xdr:row>
      <xdr:rowOff>104775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723900" y="1761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2724150</xdr:colOff>
      <xdr:row>55</xdr:row>
      <xdr:rowOff>161925</xdr:rowOff>
    </xdr:from>
    <xdr:to>
      <xdr:col>4</xdr:col>
      <xdr:colOff>0</xdr:colOff>
      <xdr:row>55</xdr:row>
      <xdr:rowOff>161925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2162175" y="1750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57</xdr:row>
      <xdr:rowOff>142875</xdr:rowOff>
    </xdr:from>
    <xdr:to>
      <xdr:col>8</xdr:col>
      <xdr:colOff>0</xdr:colOff>
      <xdr:row>57</xdr:row>
      <xdr:rowOff>152400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 flipV="1">
          <a:off x="2181225" y="17830800"/>
          <a:ext cx="24384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55</xdr:row>
      <xdr:rowOff>161925</xdr:rowOff>
    </xdr:from>
    <xdr:to>
      <xdr:col>8</xdr:col>
      <xdr:colOff>0</xdr:colOff>
      <xdr:row>55</xdr:row>
      <xdr:rowOff>161925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V="1">
          <a:off x="2162175" y="17506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2724150</xdr:colOff>
      <xdr:row>55</xdr:row>
      <xdr:rowOff>161925</xdr:rowOff>
    </xdr:from>
    <xdr:to>
      <xdr:col>4</xdr:col>
      <xdr:colOff>0</xdr:colOff>
      <xdr:row>55</xdr:row>
      <xdr:rowOff>161925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486150" y="160782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57</xdr:row>
      <xdr:rowOff>142875</xdr:rowOff>
    </xdr:from>
    <xdr:to>
      <xdr:col>8</xdr:col>
      <xdr:colOff>0</xdr:colOff>
      <xdr:row>57</xdr:row>
      <xdr:rowOff>152400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 flipV="1">
          <a:off x="4438650" y="16459200"/>
          <a:ext cx="29337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55</xdr:row>
      <xdr:rowOff>161925</xdr:rowOff>
    </xdr:from>
    <xdr:to>
      <xdr:col>8</xdr:col>
      <xdr:colOff>0</xdr:colOff>
      <xdr:row>55</xdr:row>
      <xdr:rowOff>161925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 flipV="1">
          <a:off x="4419600" y="160782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31</xdr:row>
      <xdr:rowOff>133350</xdr:rowOff>
    </xdr:from>
    <xdr:to>
      <xdr:col>2</xdr:col>
      <xdr:colOff>3752850</xdr:colOff>
      <xdr:row>31</xdr:row>
      <xdr:rowOff>133350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 flipV="1">
          <a:off x="2009775" y="7658100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1704976</xdr:colOff>
      <xdr:row>29</xdr:row>
      <xdr:rowOff>133350</xdr:rowOff>
    </xdr:from>
    <xdr:to>
      <xdr:col>2</xdr:col>
      <xdr:colOff>3924300</xdr:colOff>
      <xdr:row>29</xdr:row>
      <xdr:rowOff>133350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2190751" y="7391400"/>
          <a:ext cx="2219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1524000</xdr:colOff>
      <xdr:row>31</xdr:row>
      <xdr:rowOff>133350</xdr:rowOff>
    </xdr:from>
    <xdr:to>
      <xdr:col>2</xdr:col>
      <xdr:colOff>3752850</xdr:colOff>
      <xdr:row>31</xdr:row>
      <xdr:rowOff>133350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1085850" y="78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1704976</xdr:colOff>
      <xdr:row>29</xdr:row>
      <xdr:rowOff>133350</xdr:rowOff>
    </xdr:from>
    <xdr:to>
      <xdr:col>2</xdr:col>
      <xdr:colOff>3924300</xdr:colOff>
      <xdr:row>29</xdr:row>
      <xdr:rowOff>133350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085851" y="762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30</xdr:row>
      <xdr:rowOff>152400</xdr:rowOff>
    </xdr:from>
    <xdr:to>
      <xdr:col>7</xdr:col>
      <xdr:colOff>361950</xdr:colOff>
      <xdr:row>30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3400" y="7550150"/>
          <a:ext cx="220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32</xdr:row>
      <xdr:rowOff>123825</xdr:rowOff>
    </xdr:from>
    <xdr:to>
      <xdr:col>7</xdr:col>
      <xdr:colOff>114300</xdr:colOff>
      <xdr:row>32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52575" y="79724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30</xdr:row>
      <xdr:rowOff>152400</xdr:rowOff>
    </xdr:from>
    <xdr:to>
      <xdr:col>7</xdr:col>
      <xdr:colOff>361950</xdr:colOff>
      <xdr:row>30</xdr:row>
      <xdr:rowOff>152400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66900" y="6372225"/>
          <a:ext cx="2066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32</xdr:row>
      <xdr:rowOff>123825</xdr:rowOff>
    </xdr:from>
    <xdr:to>
      <xdr:col>7</xdr:col>
      <xdr:colOff>114300</xdr:colOff>
      <xdr:row>32</xdr:row>
      <xdr:rowOff>123825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771650" y="6743700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22</xdr:row>
      <xdr:rowOff>161925</xdr:rowOff>
    </xdr:from>
    <xdr:to>
      <xdr:col>5</xdr:col>
      <xdr:colOff>838200</xdr:colOff>
      <xdr:row>22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09875" y="75342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24</xdr:row>
      <xdr:rowOff>152400</xdr:rowOff>
    </xdr:from>
    <xdr:to>
      <xdr:col>5</xdr:col>
      <xdr:colOff>847725</xdr:colOff>
      <xdr:row>24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09875" y="785812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42</xdr:row>
      <xdr:rowOff>123825</xdr:rowOff>
    </xdr:from>
    <xdr:to>
      <xdr:col>5</xdr:col>
      <xdr:colOff>742950</xdr:colOff>
      <xdr:row>42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67425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VINI~1\AppData\Local\Temp\Rar$DI70.816\Biujeti%202015%20(gancera,%20cvlilebebi)%20ta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c\Desktop\2014%20&#4332;%20&#4305;&#4304;&#4314;&#4304;&#4316;&#4321;&#4312;&#4321;(3)\&#4315;&#4308;-4%20%20%20&#4313;&#4309;&#4304;&#4320;&#4322;&#4314;&#4312;&#4321;%20&#4305;&#4304;&#4314;&#4304;&#4316;&#4321;&#4312;&#4321;%20&#4324;&#4317;&#4320;&#4315;&#4308;&#4305;&#4312;%202014%20&#4332;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mtkicebuli"/>
      <sheetName val="dazustebuli"/>
      <sheetName val="damtkicebuli (2)"/>
      <sheetName val="dazustebuli (2)"/>
      <sheetName val="Sheet1"/>
    </sheetNames>
    <sheetDataSet>
      <sheetData sheetId="0" refreshError="1"/>
      <sheetData sheetId="1" refreshError="1"/>
      <sheetData sheetId="2" refreshError="1"/>
      <sheetData sheetId="3">
        <row r="7">
          <cell r="C7">
            <v>3951338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1 "/>
      <sheetName val="FORMA 2 "/>
      <sheetName val="f  2 vauch"/>
      <sheetName val="ფორმა 2 სუბსიდია"/>
      <sheetName val="f 2 naerti"/>
      <sheetName val="FORMA 2 (2)fin "/>
      <sheetName val="FORMA 2 (1)arafin"/>
      <sheetName val="forma  2 (1) vauCeris"/>
      <sheetName val="f 2(1) naerTi"/>
      <sheetName val="ფ 3 "/>
      <sheetName val="FORMA 4 "/>
      <sheetName val="FORMA 4-1"/>
      <sheetName val="FORMA 5  "/>
      <sheetName val="FORMA 5-1"/>
      <sheetName val="FORMA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E12">
            <v>11506</v>
          </cell>
        </row>
        <row r="16">
          <cell r="AE16">
            <v>1514</v>
          </cell>
        </row>
        <row r="18">
          <cell r="AE18">
            <v>200194</v>
          </cell>
        </row>
        <row r="33">
          <cell r="AE33">
            <v>110041</v>
          </cell>
        </row>
        <row r="34">
          <cell r="AE34">
            <v>1549417</v>
          </cell>
        </row>
        <row r="37">
          <cell r="AE37">
            <v>382822</v>
          </cell>
        </row>
        <row r="39">
          <cell r="AE39">
            <v>186884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B2:O44"/>
  <sheetViews>
    <sheetView tabSelected="1" view="pageBreakPreview" zoomScaleSheetLayoutView="100" workbookViewId="0">
      <selection activeCell="D15" sqref="D15:I16"/>
    </sheetView>
  </sheetViews>
  <sheetFormatPr defaultRowHeight="15"/>
  <cols>
    <col min="2" max="2" width="4.5703125" customWidth="1"/>
    <col min="11" max="11" width="6.7109375" customWidth="1"/>
    <col min="12" max="12" width="12.7109375" customWidth="1"/>
  </cols>
  <sheetData>
    <row r="2" spans="2:15"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79"/>
      <c r="M2" s="79"/>
      <c r="N2" s="79"/>
      <c r="O2" s="79"/>
    </row>
    <row r="3" spans="2:15"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79"/>
      <c r="M3" s="79"/>
      <c r="N3" s="79"/>
      <c r="O3" s="79"/>
    </row>
    <row r="4" spans="2:15"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79"/>
      <c r="M4" s="79"/>
      <c r="N4" s="79"/>
      <c r="O4" s="79"/>
    </row>
    <row r="5" spans="2:15" ht="18">
      <c r="B5" s="575"/>
      <c r="C5" s="1584" t="s">
        <v>1550</v>
      </c>
      <c r="D5" s="1584"/>
      <c r="E5" s="1584"/>
      <c r="F5" s="1584"/>
      <c r="G5" s="1584"/>
      <c r="H5" s="1584"/>
      <c r="I5" s="1584"/>
      <c r="J5" s="1584"/>
      <c r="K5" s="631"/>
      <c r="L5" s="89"/>
      <c r="M5" s="79"/>
      <c r="N5" s="79"/>
      <c r="O5" s="79"/>
    </row>
    <row r="6" spans="2:15" ht="18">
      <c r="B6" s="575"/>
      <c r="C6" s="1584"/>
      <c r="D6" s="1584"/>
      <c r="E6" s="1584"/>
      <c r="F6" s="1584"/>
      <c r="G6" s="1584"/>
      <c r="H6" s="1584"/>
      <c r="I6" s="1584"/>
      <c r="J6" s="1584"/>
      <c r="K6" s="631"/>
      <c r="L6" s="89"/>
      <c r="M6" s="79"/>
      <c r="N6" s="79"/>
      <c r="O6" s="79"/>
    </row>
    <row r="7" spans="2:15" ht="18">
      <c r="B7" s="575"/>
      <c r="C7" s="1585"/>
      <c r="D7" s="1585"/>
      <c r="E7" s="1585"/>
      <c r="F7" s="1585"/>
      <c r="G7" s="1585"/>
      <c r="H7" s="1585"/>
      <c r="I7" s="1585"/>
      <c r="J7" s="1585"/>
      <c r="K7" s="631"/>
      <c r="L7" s="89"/>
      <c r="M7" s="79"/>
      <c r="N7" s="79"/>
      <c r="O7" s="79"/>
    </row>
    <row r="8" spans="2:15"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79"/>
      <c r="M8" s="79"/>
      <c r="N8" s="79"/>
      <c r="O8" s="79"/>
    </row>
    <row r="9" spans="2:15"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79"/>
      <c r="M9" s="79"/>
      <c r="N9" s="79"/>
      <c r="O9" s="79"/>
    </row>
    <row r="10" spans="2:15"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79"/>
      <c r="M10" s="79"/>
      <c r="N10" s="79"/>
      <c r="O10" s="79"/>
    </row>
    <row r="11" spans="2:15" ht="18">
      <c r="B11" s="575"/>
      <c r="C11" s="575"/>
      <c r="D11" s="1582" t="s">
        <v>553</v>
      </c>
      <c r="E11" s="1582"/>
      <c r="F11" s="1582"/>
      <c r="G11" s="1582"/>
      <c r="H11" s="1582"/>
      <c r="I11" s="1582"/>
      <c r="J11" s="632"/>
      <c r="K11" s="575"/>
      <c r="L11" s="79"/>
      <c r="M11" s="79"/>
      <c r="N11" s="79"/>
      <c r="O11" s="79"/>
    </row>
    <row r="12" spans="2:15" ht="18">
      <c r="B12" s="575"/>
      <c r="C12" s="575"/>
      <c r="D12" s="1582"/>
      <c r="E12" s="1582"/>
      <c r="F12" s="1582"/>
      <c r="G12" s="1582"/>
      <c r="H12" s="1582"/>
      <c r="I12" s="1582"/>
      <c r="J12" s="632"/>
      <c r="K12" s="575"/>
      <c r="L12" s="79"/>
      <c r="M12" s="79"/>
      <c r="N12" s="79"/>
      <c r="O12" s="79"/>
    </row>
    <row r="13" spans="2:15"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79"/>
      <c r="M13" s="79"/>
      <c r="N13" s="79"/>
      <c r="O13" s="79"/>
    </row>
    <row r="14" spans="2:15"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79"/>
      <c r="M14" s="79"/>
      <c r="N14" s="79"/>
      <c r="O14" s="79"/>
    </row>
    <row r="15" spans="2:15">
      <c r="B15" s="575"/>
      <c r="C15" s="575"/>
      <c r="D15" s="1583" t="s">
        <v>1551</v>
      </c>
      <c r="E15" s="1583"/>
      <c r="F15" s="1583"/>
      <c r="G15" s="1583"/>
      <c r="H15" s="1583"/>
      <c r="I15" s="1583"/>
      <c r="J15" s="633"/>
      <c r="K15" s="575"/>
      <c r="L15" s="79"/>
      <c r="M15" s="79"/>
      <c r="N15" s="79"/>
      <c r="O15" s="79"/>
    </row>
    <row r="16" spans="2:15">
      <c r="B16" s="575"/>
      <c r="C16" s="575"/>
      <c r="D16" s="1583"/>
      <c r="E16" s="1583"/>
      <c r="F16" s="1583"/>
      <c r="G16" s="1583"/>
      <c r="H16" s="1583"/>
      <c r="I16" s="1583"/>
      <c r="J16" s="633"/>
      <c r="K16" s="575"/>
      <c r="L16" s="79"/>
      <c r="M16" s="79"/>
      <c r="N16" s="79"/>
      <c r="O16" s="79"/>
    </row>
    <row r="17" spans="2:15"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79"/>
      <c r="M17" s="79"/>
      <c r="N17" s="79"/>
      <c r="O17" s="79"/>
    </row>
    <row r="18" spans="2:15"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79"/>
      <c r="M18" s="79"/>
      <c r="N18" s="79"/>
      <c r="O18" s="79"/>
    </row>
    <row r="19" spans="2:15"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79"/>
      <c r="M19" s="79"/>
      <c r="N19" s="79"/>
      <c r="O19" s="79"/>
    </row>
    <row r="20" spans="2:15"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79"/>
      <c r="M20" s="79"/>
      <c r="N20" s="79"/>
      <c r="O20" s="79"/>
    </row>
    <row r="21" spans="2:15"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79"/>
      <c r="M21" s="79"/>
      <c r="N21" s="79"/>
      <c r="O21" s="79"/>
    </row>
    <row r="22" spans="2:15">
      <c r="B22" s="575"/>
      <c r="C22" s="575"/>
      <c r="D22" s="575"/>
      <c r="E22" s="575"/>
      <c r="F22" s="575"/>
      <c r="G22" s="634"/>
      <c r="H22" s="634"/>
      <c r="I22" s="634"/>
      <c r="J22" s="634"/>
      <c r="K22" s="634"/>
      <c r="L22" s="90"/>
      <c r="M22" s="79"/>
      <c r="N22" s="79"/>
      <c r="O22" s="79"/>
    </row>
    <row r="23" spans="2:15">
      <c r="B23" s="575"/>
      <c r="C23" s="575"/>
      <c r="D23" s="575"/>
      <c r="E23" s="575"/>
      <c r="F23" s="575" t="s">
        <v>554</v>
      </c>
      <c r="G23" s="634"/>
      <c r="H23" s="634"/>
      <c r="I23" s="634"/>
      <c r="J23" s="634"/>
      <c r="K23" s="634"/>
      <c r="L23" s="90"/>
      <c r="M23" s="79"/>
      <c r="N23" s="79"/>
      <c r="O23" s="79"/>
    </row>
    <row r="24" spans="2:15">
      <c r="B24" s="575"/>
      <c r="C24" s="575"/>
      <c r="D24" s="575"/>
      <c r="E24" s="575"/>
      <c r="F24" s="575"/>
      <c r="G24" s="634" t="s">
        <v>555</v>
      </c>
      <c r="H24" s="634"/>
      <c r="I24" s="634"/>
      <c r="J24" s="634"/>
      <c r="K24" s="634"/>
      <c r="L24" s="90"/>
      <c r="M24" s="79"/>
      <c r="N24" s="79"/>
      <c r="O24" s="79"/>
    </row>
    <row r="25" spans="2:15">
      <c r="B25" s="575"/>
      <c r="C25" s="575"/>
      <c r="D25" s="575"/>
      <c r="E25" s="575"/>
      <c r="F25" s="575" t="s">
        <v>556</v>
      </c>
      <c r="G25" s="634"/>
      <c r="H25" s="634"/>
      <c r="I25" s="634"/>
      <c r="J25" s="634"/>
      <c r="K25" s="634"/>
      <c r="L25" s="90"/>
      <c r="M25" s="79"/>
      <c r="N25" s="79"/>
      <c r="O25" s="79"/>
    </row>
    <row r="26" spans="2:15">
      <c r="B26" s="575"/>
      <c r="C26" s="575"/>
      <c r="D26" s="575"/>
      <c r="E26" s="575"/>
      <c r="F26" s="575"/>
      <c r="G26" s="114"/>
      <c r="H26" s="634"/>
      <c r="I26" s="634"/>
      <c r="J26" s="634"/>
      <c r="K26" s="634"/>
      <c r="L26" s="90"/>
      <c r="M26" s="79"/>
      <c r="N26" s="79"/>
      <c r="O26" s="79"/>
    </row>
    <row r="27" spans="2:15">
      <c r="B27" s="575"/>
      <c r="C27" s="575"/>
      <c r="D27" s="575"/>
      <c r="E27" s="575"/>
      <c r="F27" s="634" t="s">
        <v>558</v>
      </c>
      <c r="G27" s="634"/>
      <c r="H27" s="634"/>
      <c r="I27" s="634"/>
      <c r="J27" s="634"/>
      <c r="K27" s="634"/>
      <c r="L27" s="90"/>
      <c r="M27" s="79"/>
      <c r="N27" s="79"/>
      <c r="O27" s="79"/>
    </row>
    <row r="28" spans="2:15"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79"/>
      <c r="M28" s="79"/>
      <c r="N28" s="79"/>
      <c r="O28" s="79"/>
    </row>
    <row r="29" spans="2:15">
      <c r="B29" s="575"/>
      <c r="C29" s="575"/>
      <c r="D29" s="575"/>
      <c r="E29" s="575"/>
      <c r="F29" s="575"/>
      <c r="G29" s="575"/>
      <c r="H29" s="575"/>
      <c r="I29" s="575"/>
      <c r="J29" s="575"/>
      <c r="K29" s="575"/>
      <c r="L29" s="79"/>
      <c r="M29" s="79"/>
      <c r="N29" s="79"/>
      <c r="O29" s="79"/>
    </row>
    <row r="30" spans="2:15"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79"/>
      <c r="M30" s="79"/>
      <c r="N30" s="79"/>
      <c r="O30" s="79"/>
    </row>
    <row r="31" spans="2:15"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79"/>
      <c r="M31" s="79"/>
      <c r="N31" s="79"/>
      <c r="O31" s="79"/>
    </row>
    <row r="32" spans="2:15"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79"/>
      <c r="M32" s="79"/>
      <c r="N32" s="79"/>
      <c r="O32" s="79"/>
    </row>
    <row r="33" spans="2:15"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79"/>
      <c r="M33" s="79"/>
      <c r="N33" s="79"/>
      <c r="O33" s="79"/>
    </row>
    <row r="34" spans="2:15"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2:15"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2:15"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2:15"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2:15">
      <c r="B38" s="635" t="s">
        <v>647</v>
      </c>
      <c r="C38" s="114"/>
      <c r="D38" s="114"/>
      <c r="E38" s="114"/>
      <c r="F38" s="114"/>
      <c r="G38" s="114"/>
      <c r="H38" s="114"/>
      <c r="I38" s="114"/>
      <c r="J38" s="636" t="s">
        <v>655</v>
      </c>
      <c r="K38" s="114"/>
    </row>
    <row r="39" spans="2:15" ht="6.75" customHeight="1">
      <c r="B39" s="635"/>
      <c r="C39" s="114"/>
      <c r="D39" s="114"/>
      <c r="E39" s="114"/>
      <c r="F39" s="114"/>
      <c r="G39" s="114"/>
      <c r="H39" s="114"/>
      <c r="I39" s="114"/>
      <c r="J39" s="636"/>
      <c r="K39" s="114"/>
    </row>
    <row r="40" spans="2:15">
      <c r="B40" s="635" t="s">
        <v>654</v>
      </c>
      <c r="C40" s="114"/>
      <c r="D40" s="114"/>
      <c r="E40" s="114"/>
      <c r="F40" s="114"/>
      <c r="G40" s="114"/>
      <c r="H40" s="114"/>
      <c r="I40" s="114"/>
      <c r="J40" s="636" t="s">
        <v>655</v>
      </c>
      <c r="K40" s="114"/>
    </row>
    <row r="41" spans="2:15">
      <c r="B41" s="635"/>
      <c r="C41" s="114"/>
      <c r="D41" s="114"/>
      <c r="E41" s="114"/>
      <c r="F41" s="114"/>
      <c r="G41" s="114"/>
      <c r="H41" s="114"/>
      <c r="I41" s="114"/>
      <c r="J41" s="636"/>
      <c r="K41" s="114"/>
    </row>
    <row r="42" spans="2:15">
      <c r="B42" s="635"/>
      <c r="C42" s="114"/>
      <c r="D42" s="114"/>
      <c r="E42" s="114"/>
      <c r="F42" s="114"/>
      <c r="G42" s="114"/>
      <c r="H42" s="114"/>
      <c r="I42" s="114"/>
      <c r="J42" s="636"/>
      <c r="K42" s="114"/>
    </row>
    <row r="43" spans="2:15">
      <c r="B43" s="635" t="s">
        <v>649</v>
      </c>
      <c r="C43" s="636"/>
      <c r="D43" s="114"/>
      <c r="E43" s="114"/>
      <c r="F43" s="114"/>
      <c r="G43" s="114"/>
      <c r="H43" s="114"/>
      <c r="I43" s="114"/>
      <c r="J43" s="114"/>
      <c r="K43" s="114"/>
    </row>
    <row r="44" spans="2:15"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</sheetData>
  <sheetProtection algorithmName="SHA-512" hashValue="zYr0tKDyY0CCOANJjkuoahERhPc0JmofTUFVEvdzcuq9lR7BFLhpDGnvpJRreyuyN4JEvBmLYIckWVe/ugenXg==" saltValue="aVqrm/PW3/SO3UBUr009MA==" spinCount="100000" sheet="1" objects="1" scenarios="1"/>
  <mergeCells count="3">
    <mergeCell ref="D11:I12"/>
    <mergeCell ref="D15:I16"/>
    <mergeCell ref="C5:J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B1:P168"/>
  <sheetViews>
    <sheetView topLeftCell="A70" zoomScaleNormal="100" zoomScaleSheetLayoutView="100" workbookViewId="0">
      <selection activeCell="I67" sqref="I67"/>
    </sheetView>
  </sheetViews>
  <sheetFormatPr defaultRowHeight="12.75"/>
  <cols>
    <col min="1" max="1" width="1.7109375" style="34" customWidth="1"/>
    <col min="2" max="3" width="4.5703125" style="34" customWidth="1"/>
    <col min="4" max="4" width="71.42578125" style="63" customWidth="1"/>
    <col min="5" max="5" width="11.28515625" style="60" customWidth="1"/>
    <col min="6" max="6" width="13.85546875" style="60" customWidth="1"/>
    <col min="7" max="7" width="13.85546875" style="34" customWidth="1"/>
    <col min="8" max="10" width="12.85546875" style="34" customWidth="1"/>
    <col min="11" max="11" width="14.28515625" style="34" customWidth="1"/>
    <col min="12" max="13" width="13.140625" style="34" customWidth="1"/>
    <col min="14" max="15" width="12.85546875" style="34" customWidth="1"/>
    <col min="16" max="16" width="6.5703125" style="34" customWidth="1"/>
    <col min="17" max="261" width="9.140625" style="34"/>
    <col min="262" max="262" width="6" style="34" customWidth="1"/>
    <col min="263" max="263" width="79.5703125" style="34" customWidth="1"/>
    <col min="264" max="264" width="14" style="34" customWidth="1"/>
    <col min="265" max="269" width="8.7109375" style="34" customWidth="1"/>
    <col min="270" max="271" width="12.85546875" style="34" customWidth="1"/>
    <col min="272" max="272" width="6.5703125" style="34" customWidth="1"/>
    <col min="273" max="517" width="9.140625" style="34"/>
    <col min="518" max="518" width="6" style="34" customWidth="1"/>
    <col min="519" max="519" width="79.5703125" style="34" customWidth="1"/>
    <col min="520" max="520" width="14" style="34" customWidth="1"/>
    <col min="521" max="525" width="8.7109375" style="34" customWidth="1"/>
    <col min="526" max="527" width="12.85546875" style="34" customWidth="1"/>
    <col min="528" max="528" width="6.5703125" style="34" customWidth="1"/>
    <col min="529" max="773" width="9.140625" style="34"/>
    <col min="774" max="774" width="6" style="34" customWidth="1"/>
    <col min="775" max="775" width="79.5703125" style="34" customWidth="1"/>
    <col min="776" max="776" width="14" style="34" customWidth="1"/>
    <col min="777" max="781" width="8.7109375" style="34" customWidth="1"/>
    <col min="782" max="783" width="12.85546875" style="34" customWidth="1"/>
    <col min="784" max="784" width="6.5703125" style="34" customWidth="1"/>
    <col min="785" max="1029" width="9.140625" style="34"/>
    <col min="1030" max="1030" width="6" style="34" customWidth="1"/>
    <col min="1031" max="1031" width="79.5703125" style="34" customWidth="1"/>
    <col min="1032" max="1032" width="14" style="34" customWidth="1"/>
    <col min="1033" max="1037" width="8.7109375" style="34" customWidth="1"/>
    <col min="1038" max="1039" width="12.85546875" style="34" customWidth="1"/>
    <col min="1040" max="1040" width="6.5703125" style="34" customWidth="1"/>
    <col min="1041" max="1285" width="9.140625" style="34"/>
    <col min="1286" max="1286" width="6" style="34" customWidth="1"/>
    <col min="1287" max="1287" width="79.5703125" style="34" customWidth="1"/>
    <col min="1288" max="1288" width="14" style="34" customWidth="1"/>
    <col min="1289" max="1293" width="8.7109375" style="34" customWidth="1"/>
    <col min="1294" max="1295" width="12.85546875" style="34" customWidth="1"/>
    <col min="1296" max="1296" width="6.5703125" style="34" customWidth="1"/>
    <col min="1297" max="1541" width="9.140625" style="34"/>
    <col min="1542" max="1542" width="6" style="34" customWidth="1"/>
    <col min="1543" max="1543" width="79.5703125" style="34" customWidth="1"/>
    <col min="1544" max="1544" width="14" style="34" customWidth="1"/>
    <col min="1545" max="1549" width="8.7109375" style="34" customWidth="1"/>
    <col min="1550" max="1551" width="12.85546875" style="34" customWidth="1"/>
    <col min="1552" max="1552" width="6.5703125" style="34" customWidth="1"/>
    <col min="1553" max="1797" width="9.140625" style="34"/>
    <col min="1798" max="1798" width="6" style="34" customWidth="1"/>
    <col min="1799" max="1799" width="79.5703125" style="34" customWidth="1"/>
    <col min="1800" max="1800" width="14" style="34" customWidth="1"/>
    <col min="1801" max="1805" width="8.7109375" style="34" customWidth="1"/>
    <col min="1806" max="1807" width="12.85546875" style="34" customWidth="1"/>
    <col min="1808" max="1808" width="6.5703125" style="34" customWidth="1"/>
    <col min="1809" max="2053" width="9.140625" style="34"/>
    <col min="2054" max="2054" width="6" style="34" customWidth="1"/>
    <col min="2055" max="2055" width="79.5703125" style="34" customWidth="1"/>
    <col min="2056" max="2056" width="14" style="34" customWidth="1"/>
    <col min="2057" max="2061" width="8.7109375" style="34" customWidth="1"/>
    <col min="2062" max="2063" width="12.85546875" style="34" customWidth="1"/>
    <col min="2064" max="2064" width="6.5703125" style="34" customWidth="1"/>
    <col min="2065" max="2309" width="9.140625" style="34"/>
    <col min="2310" max="2310" width="6" style="34" customWidth="1"/>
    <col min="2311" max="2311" width="79.5703125" style="34" customWidth="1"/>
    <col min="2312" max="2312" width="14" style="34" customWidth="1"/>
    <col min="2313" max="2317" width="8.7109375" style="34" customWidth="1"/>
    <col min="2318" max="2319" width="12.85546875" style="34" customWidth="1"/>
    <col min="2320" max="2320" width="6.5703125" style="34" customWidth="1"/>
    <col min="2321" max="2565" width="9.140625" style="34"/>
    <col min="2566" max="2566" width="6" style="34" customWidth="1"/>
    <col min="2567" max="2567" width="79.5703125" style="34" customWidth="1"/>
    <col min="2568" max="2568" width="14" style="34" customWidth="1"/>
    <col min="2569" max="2573" width="8.7109375" style="34" customWidth="1"/>
    <col min="2574" max="2575" width="12.85546875" style="34" customWidth="1"/>
    <col min="2576" max="2576" width="6.5703125" style="34" customWidth="1"/>
    <col min="2577" max="2821" width="9.140625" style="34"/>
    <col min="2822" max="2822" width="6" style="34" customWidth="1"/>
    <col min="2823" max="2823" width="79.5703125" style="34" customWidth="1"/>
    <col min="2824" max="2824" width="14" style="34" customWidth="1"/>
    <col min="2825" max="2829" width="8.7109375" style="34" customWidth="1"/>
    <col min="2830" max="2831" width="12.85546875" style="34" customWidth="1"/>
    <col min="2832" max="2832" width="6.5703125" style="34" customWidth="1"/>
    <col min="2833" max="3077" width="9.140625" style="34"/>
    <col min="3078" max="3078" width="6" style="34" customWidth="1"/>
    <col min="3079" max="3079" width="79.5703125" style="34" customWidth="1"/>
    <col min="3080" max="3080" width="14" style="34" customWidth="1"/>
    <col min="3081" max="3085" width="8.7109375" style="34" customWidth="1"/>
    <col min="3086" max="3087" width="12.85546875" style="34" customWidth="1"/>
    <col min="3088" max="3088" width="6.5703125" style="34" customWidth="1"/>
    <col min="3089" max="3333" width="9.140625" style="34"/>
    <col min="3334" max="3334" width="6" style="34" customWidth="1"/>
    <col min="3335" max="3335" width="79.5703125" style="34" customWidth="1"/>
    <col min="3336" max="3336" width="14" style="34" customWidth="1"/>
    <col min="3337" max="3341" width="8.7109375" style="34" customWidth="1"/>
    <col min="3342" max="3343" width="12.85546875" style="34" customWidth="1"/>
    <col min="3344" max="3344" width="6.5703125" style="34" customWidth="1"/>
    <col min="3345" max="3589" width="9.140625" style="34"/>
    <col min="3590" max="3590" width="6" style="34" customWidth="1"/>
    <col min="3591" max="3591" width="79.5703125" style="34" customWidth="1"/>
    <col min="3592" max="3592" width="14" style="34" customWidth="1"/>
    <col min="3593" max="3597" width="8.7109375" style="34" customWidth="1"/>
    <col min="3598" max="3599" width="12.85546875" style="34" customWidth="1"/>
    <col min="3600" max="3600" width="6.5703125" style="34" customWidth="1"/>
    <col min="3601" max="3845" width="9.140625" style="34"/>
    <col min="3846" max="3846" width="6" style="34" customWidth="1"/>
    <col min="3847" max="3847" width="79.5703125" style="34" customWidth="1"/>
    <col min="3848" max="3848" width="14" style="34" customWidth="1"/>
    <col min="3849" max="3853" width="8.7109375" style="34" customWidth="1"/>
    <col min="3854" max="3855" width="12.85546875" style="34" customWidth="1"/>
    <col min="3856" max="3856" width="6.5703125" style="34" customWidth="1"/>
    <col min="3857" max="4101" width="9.140625" style="34"/>
    <col min="4102" max="4102" width="6" style="34" customWidth="1"/>
    <col min="4103" max="4103" width="79.5703125" style="34" customWidth="1"/>
    <col min="4104" max="4104" width="14" style="34" customWidth="1"/>
    <col min="4105" max="4109" width="8.7109375" style="34" customWidth="1"/>
    <col min="4110" max="4111" width="12.85546875" style="34" customWidth="1"/>
    <col min="4112" max="4112" width="6.5703125" style="34" customWidth="1"/>
    <col min="4113" max="4357" width="9.140625" style="34"/>
    <col min="4358" max="4358" width="6" style="34" customWidth="1"/>
    <col min="4359" max="4359" width="79.5703125" style="34" customWidth="1"/>
    <col min="4360" max="4360" width="14" style="34" customWidth="1"/>
    <col min="4361" max="4365" width="8.7109375" style="34" customWidth="1"/>
    <col min="4366" max="4367" width="12.85546875" style="34" customWidth="1"/>
    <col min="4368" max="4368" width="6.5703125" style="34" customWidth="1"/>
    <col min="4369" max="4613" width="9.140625" style="34"/>
    <col min="4614" max="4614" width="6" style="34" customWidth="1"/>
    <col min="4615" max="4615" width="79.5703125" style="34" customWidth="1"/>
    <col min="4616" max="4616" width="14" style="34" customWidth="1"/>
    <col min="4617" max="4621" width="8.7109375" style="34" customWidth="1"/>
    <col min="4622" max="4623" width="12.85546875" style="34" customWidth="1"/>
    <col min="4624" max="4624" width="6.5703125" style="34" customWidth="1"/>
    <col min="4625" max="4869" width="9.140625" style="34"/>
    <col min="4870" max="4870" width="6" style="34" customWidth="1"/>
    <col min="4871" max="4871" width="79.5703125" style="34" customWidth="1"/>
    <col min="4872" max="4872" width="14" style="34" customWidth="1"/>
    <col min="4873" max="4877" width="8.7109375" style="34" customWidth="1"/>
    <col min="4878" max="4879" width="12.85546875" style="34" customWidth="1"/>
    <col min="4880" max="4880" width="6.5703125" style="34" customWidth="1"/>
    <col min="4881" max="5125" width="9.140625" style="34"/>
    <col min="5126" max="5126" width="6" style="34" customWidth="1"/>
    <col min="5127" max="5127" width="79.5703125" style="34" customWidth="1"/>
    <col min="5128" max="5128" width="14" style="34" customWidth="1"/>
    <col min="5129" max="5133" width="8.7109375" style="34" customWidth="1"/>
    <col min="5134" max="5135" width="12.85546875" style="34" customWidth="1"/>
    <col min="5136" max="5136" width="6.5703125" style="34" customWidth="1"/>
    <col min="5137" max="5381" width="9.140625" style="34"/>
    <col min="5382" max="5382" width="6" style="34" customWidth="1"/>
    <col min="5383" max="5383" width="79.5703125" style="34" customWidth="1"/>
    <col min="5384" max="5384" width="14" style="34" customWidth="1"/>
    <col min="5385" max="5389" width="8.7109375" style="34" customWidth="1"/>
    <col min="5390" max="5391" width="12.85546875" style="34" customWidth="1"/>
    <col min="5392" max="5392" width="6.5703125" style="34" customWidth="1"/>
    <col min="5393" max="5637" width="9.140625" style="34"/>
    <col min="5638" max="5638" width="6" style="34" customWidth="1"/>
    <col min="5639" max="5639" width="79.5703125" style="34" customWidth="1"/>
    <col min="5640" max="5640" width="14" style="34" customWidth="1"/>
    <col min="5641" max="5645" width="8.7109375" style="34" customWidth="1"/>
    <col min="5646" max="5647" width="12.85546875" style="34" customWidth="1"/>
    <col min="5648" max="5648" width="6.5703125" style="34" customWidth="1"/>
    <col min="5649" max="5893" width="9.140625" style="34"/>
    <col min="5894" max="5894" width="6" style="34" customWidth="1"/>
    <col min="5895" max="5895" width="79.5703125" style="34" customWidth="1"/>
    <col min="5896" max="5896" width="14" style="34" customWidth="1"/>
    <col min="5897" max="5901" width="8.7109375" style="34" customWidth="1"/>
    <col min="5902" max="5903" width="12.85546875" style="34" customWidth="1"/>
    <col min="5904" max="5904" width="6.5703125" style="34" customWidth="1"/>
    <col min="5905" max="6149" width="9.140625" style="34"/>
    <col min="6150" max="6150" width="6" style="34" customWidth="1"/>
    <col min="6151" max="6151" width="79.5703125" style="34" customWidth="1"/>
    <col min="6152" max="6152" width="14" style="34" customWidth="1"/>
    <col min="6153" max="6157" width="8.7109375" style="34" customWidth="1"/>
    <col min="6158" max="6159" width="12.85546875" style="34" customWidth="1"/>
    <col min="6160" max="6160" width="6.5703125" style="34" customWidth="1"/>
    <col min="6161" max="6405" width="9.140625" style="34"/>
    <col min="6406" max="6406" width="6" style="34" customWidth="1"/>
    <col min="6407" max="6407" width="79.5703125" style="34" customWidth="1"/>
    <col min="6408" max="6408" width="14" style="34" customWidth="1"/>
    <col min="6409" max="6413" width="8.7109375" style="34" customWidth="1"/>
    <col min="6414" max="6415" width="12.85546875" style="34" customWidth="1"/>
    <col min="6416" max="6416" width="6.5703125" style="34" customWidth="1"/>
    <col min="6417" max="6661" width="9.140625" style="34"/>
    <col min="6662" max="6662" width="6" style="34" customWidth="1"/>
    <col min="6663" max="6663" width="79.5703125" style="34" customWidth="1"/>
    <col min="6664" max="6664" width="14" style="34" customWidth="1"/>
    <col min="6665" max="6669" width="8.7109375" style="34" customWidth="1"/>
    <col min="6670" max="6671" width="12.85546875" style="34" customWidth="1"/>
    <col min="6672" max="6672" width="6.5703125" style="34" customWidth="1"/>
    <col min="6673" max="6917" width="9.140625" style="34"/>
    <col min="6918" max="6918" width="6" style="34" customWidth="1"/>
    <col min="6919" max="6919" width="79.5703125" style="34" customWidth="1"/>
    <col min="6920" max="6920" width="14" style="34" customWidth="1"/>
    <col min="6921" max="6925" width="8.7109375" style="34" customWidth="1"/>
    <col min="6926" max="6927" width="12.85546875" style="34" customWidth="1"/>
    <col min="6928" max="6928" width="6.5703125" style="34" customWidth="1"/>
    <col min="6929" max="7173" width="9.140625" style="34"/>
    <col min="7174" max="7174" width="6" style="34" customWidth="1"/>
    <col min="7175" max="7175" width="79.5703125" style="34" customWidth="1"/>
    <col min="7176" max="7176" width="14" style="34" customWidth="1"/>
    <col min="7177" max="7181" width="8.7109375" style="34" customWidth="1"/>
    <col min="7182" max="7183" width="12.85546875" style="34" customWidth="1"/>
    <col min="7184" max="7184" width="6.5703125" style="34" customWidth="1"/>
    <col min="7185" max="7429" width="9.140625" style="34"/>
    <col min="7430" max="7430" width="6" style="34" customWidth="1"/>
    <col min="7431" max="7431" width="79.5703125" style="34" customWidth="1"/>
    <col min="7432" max="7432" width="14" style="34" customWidth="1"/>
    <col min="7433" max="7437" width="8.7109375" style="34" customWidth="1"/>
    <col min="7438" max="7439" width="12.85546875" style="34" customWidth="1"/>
    <col min="7440" max="7440" width="6.5703125" style="34" customWidth="1"/>
    <col min="7441" max="7685" width="9.140625" style="34"/>
    <col min="7686" max="7686" width="6" style="34" customWidth="1"/>
    <col min="7687" max="7687" width="79.5703125" style="34" customWidth="1"/>
    <col min="7688" max="7688" width="14" style="34" customWidth="1"/>
    <col min="7689" max="7693" width="8.7109375" style="34" customWidth="1"/>
    <col min="7694" max="7695" width="12.85546875" style="34" customWidth="1"/>
    <col min="7696" max="7696" width="6.5703125" style="34" customWidth="1"/>
    <col min="7697" max="7941" width="9.140625" style="34"/>
    <col min="7942" max="7942" width="6" style="34" customWidth="1"/>
    <col min="7943" max="7943" width="79.5703125" style="34" customWidth="1"/>
    <col min="7944" max="7944" width="14" style="34" customWidth="1"/>
    <col min="7945" max="7949" width="8.7109375" style="34" customWidth="1"/>
    <col min="7950" max="7951" width="12.85546875" style="34" customWidth="1"/>
    <col min="7952" max="7952" width="6.5703125" style="34" customWidth="1"/>
    <col min="7953" max="8197" width="9.140625" style="34"/>
    <col min="8198" max="8198" width="6" style="34" customWidth="1"/>
    <col min="8199" max="8199" width="79.5703125" style="34" customWidth="1"/>
    <col min="8200" max="8200" width="14" style="34" customWidth="1"/>
    <col min="8201" max="8205" width="8.7109375" style="34" customWidth="1"/>
    <col min="8206" max="8207" width="12.85546875" style="34" customWidth="1"/>
    <col min="8208" max="8208" width="6.5703125" style="34" customWidth="1"/>
    <col min="8209" max="8453" width="9.140625" style="34"/>
    <col min="8454" max="8454" width="6" style="34" customWidth="1"/>
    <col min="8455" max="8455" width="79.5703125" style="34" customWidth="1"/>
    <col min="8456" max="8456" width="14" style="34" customWidth="1"/>
    <col min="8457" max="8461" width="8.7109375" style="34" customWidth="1"/>
    <col min="8462" max="8463" width="12.85546875" style="34" customWidth="1"/>
    <col min="8464" max="8464" width="6.5703125" style="34" customWidth="1"/>
    <col min="8465" max="8709" width="9.140625" style="34"/>
    <col min="8710" max="8710" width="6" style="34" customWidth="1"/>
    <col min="8711" max="8711" width="79.5703125" style="34" customWidth="1"/>
    <col min="8712" max="8712" width="14" style="34" customWidth="1"/>
    <col min="8713" max="8717" width="8.7109375" style="34" customWidth="1"/>
    <col min="8718" max="8719" width="12.85546875" style="34" customWidth="1"/>
    <col min="8720" max="8720" width="6.5703125" style="34" customWidth="1"/>
    <col min="8721" max="8965" width="9.140625" style="34"/>
    <col min="8966" max="8966" width="6" style="34" customWidth="1"/>
    <col min="8967" max="8967" width="79.5703125" style="34" customWidth="1"/>
    <col min="8968" max="8968" width="14" style="34" customWidth="1"/>
    <col min="8969" max="8973" width="8.7109375" style="34" customWidth="1"/>
    <col min="8974" max="8975" width="12.85546875" style="34" customWidth="1"/>
    <col min="8976" max="8976" width="6.5703125" style="34" customWidth="1"/>
    <col min="8977" max="9221" width="9.140625" style="34"/>
    <col min="9222" max="9222" width="6" style="34" customWidth="1"/>
    <col min="9223" max="9223" width="79.5703125" style="34" customWidth="1"/>
    <col min="9224" max="9224" width="14" style="34" customWidth="1"/>
    <col min="9225" max="9229" width="8.7109375" style="34" customWidth="1"/>
    <col min="9230" max="9231" width="12.85546875" style="34" customWidth="1"/>
    <col min="9232" max="9232" width="6.5703125" style="34" customWidth="1"/>
    <col min="9233" max="9477" width="9.140625" style="34"/>
    <col min="9478" max="9478" width="6" style="34" customWidth="1"/>
    <col min="9479" max="9479" width="79.5703125" style="34" customWidth="1"/>
    <col min="9480" max="9480" width="14" style="34" customWidth="1"/>
    <col min="9481" max="9485" width="8.7109375" style="34" customWidth="1"/>
    <col min="9486" max="9487" width="12.85546875" style="34" customWidth="1"/>
    <col min="9488" max="9488" width="6.5703125" style="34" customWidth="1"/>
    <col min="9489" max="9733" width="9.140625" style="34"/>
    <col min="9734" max="9734" width="6" style="34" customWidth="1"/>
    <col min="9735" max="9735" width="79.5703125" style="34" customWidth="1"/>
    <col min="9736" max="9736" width="14" style="34" customWidth="1"/>
    <col min="9737" max="9741" width="8.7109375" style="34" customWidth="1"/>
    <col min="9742" max="9743" width="12.85546875" style="34" customWidth="1"/>
    <col min="9744" max="9744" width="6.5703125" style="34" customWidth="1"/>
    <col min="9745" max="9989" width="9.140625" style="34"/>
    <col min="9990" max="9990" width="6" style="34" customWidth="1"/>
    <col min="9991" max="9991" width="79.5703125" style="34" customWidth="1"/>
    <col min="9992" max="9992" width="14" style="34" customWidth="1"/>
    <col min="9993" max="9997" width="8.7109375" style="34" customWidth="1"/>
    <col min="9998" max="9999" width="12.85546875" style="34" customWidth="1"/>
    <col min="10000" max="10000" width="6.5703125" style="34" customWidth="1"/>
    <col min="10001" max="10245" width="9.140625" style="34"/>
    <col min="10246" max="10246" width="6" style="34" customWidth="1"/>
    <col min="10247" max="10247" width="79.5703125" style="34" customWidth="1"/>
    <col min="10248" max="10248" width="14" style="34" customWidth="1"/>
    <col min="10249" max="10253" width="8.7109375" style="34" customWidth="1"/>
    <col min="10254" max="10255" width="12.85546875" style="34" customWidth="1"/>
    <col min="10256" max="10256" width="6.5703125" style="34" customWidth="1"/>
    <col min="10257" max="10501" width="9.140625" style="34"/>
    <col min="10502" max="10502" width="6" style="34" customWidth="1"/>
    <col min="10503" max="10503" width="79.5703125" style="34" customWidth="1"/>
    <col min="10504" max="10504" width="14" style="34" customWidth="1"/>
    <col min="10505" max="10509" width="8.7109375" style="34" customWidth="1"/>
    <col min="10510" max="10511" width="12.85546875" style="34" customWidth="1"/>
    <col min="10512" max="10512" width="6.5703125" style="34" customWidth="1"/>
    <col min="10513" max="10757" width="9.140625" style="34"/>
    <col min="10758" max="10758" width="6" style="34" customWidth="1"/>
    <col min="10759" max="10759" width="79.5703125" style="34" customWidth="1"/>
    <col min="10760" max="10760" width="14" style="34" customWidth="1"/>
    <col min="10761" max="10765" width="8.7109375" style="34" customWidth="1"/>
    <col min="10766" max="10767" width="12.85546875" style="34" customWidth="1"/>
    <col min="10768" max="10768" width="6.5703125" style="34" customWidth="1"/>
    <col min="10769" max="11013" width="9.140625" style="34"/>
    <col min="11014" max="11014" width="6" style="34" customWidth="1"/>
    <col min="11015" max="11015" width="79.5703125" style="34" customWidth="1"/>
    <col min="11016" max="11016" width="14" style="34" customWidth="1"/>
    <col min="11017" max="11021" width="8.7109375" style="34" customWidth="1"/>
    <col min="11022" max="11023" width="12.85546875" style="34" customWidth="1"/>
    <col min="11024" max="11024" width="6.5703125" style="34" customWidth="1"/>
    <col min="11025" max="11269" width="9.140625" style="34"/>
    <col min="11270" max="11270" width="6" style="34" customWidth="1"/>
    <col min="11271" max="11271" width="79.5703125" style="34" customWidth="1"/>
    <col min="11272" max="11272" width="14" style="34" customWidth="1"/>
    <col min="11273" max="11277" width="8.7109375" style="34" customWidth="1"/>
    <col min="11278" max="11279" width="12.85546875" style="34" customWidth="1"/>
    <col min="11280" max="11280" width="6.5703125" style="34" customWidth="1"/>
    <col min="11281" max="11525" width="9.140625" style="34"/>
    <col min="11526" max="11526" width="6" style="34" customWidth="1"/>
    <col min="11527" max="11527" width="79.5703125" style="34" customWidth="1"/>
    <col min="11528" max="11528" width="14" style="34" customWidth="1"/>
    <col min="11529" max="11533" width="8.7109375" style="34" customWidth="1"/>
    <col min="11534" max="11535" width="12.85546875" style="34" customWidth="1"/>
    <col min="11536" max="11536" width="6.5703125" style="34" customWidth="1"/>
    <col min="11537" max="11781" width="9.140625" style="34"/>
    <col min="11782" max="11782" width="6" style="34" customWidth="1"/>
    <col min="11783" max="11783" width="79.5703125" style="34" customWidth="1"/>
    <col min="11784" max="11784" width="14" style="34" customWidth="1"/>
    <col min="11785" max="11789" width="8.7109375" style="34" customWidth="1"/>
    <col min="11790" max="11791" width="12.85546875" style="34" customWidth="1"/>
    <col min="11792" max="11792" width="6.5703125" style="34" customWidth="1"/>
    <col min="11793" max="12037" width="9.140625" style="34"/>
    <col min="12038" max="12038" width="6" style="34" customWidth="1"/>
    <col min="12039" max="12039" width="79.5703125" style="34" customWidth="1"/>
    <col min="12040" max="12040" width="14" style="34" customWidth="1"/>
    <col min="12041" max="12045" width="8.7109375" style="34" customWidth="1"/>
    <col min="12046" max="12047" width="12.85546875" style="34" customWidth="1"/>
    <col min="12048" max="12048" width="6.5703125" style="34" customWidth="1"/>
    <col min="12049" max="12293" width="9.140625" style="34"/>
    <col min="12294" max="12294" width="6" style="34" customWidth="1"/>
    <col min="12295" max="12295" width="79.5703125" style="34" customWidth="1"/>
    <col min="12296" max="12296" width="14" style="34" customWidth="1"/>
    <col min="12297" max="12301" width="8.7109375" style="34" customWidth="1"/>
    <col min="12302" max="12303" width="12.85546875" style="34" customWidth="1"/>
    <col min="12304" max="12304" width="6.5703125" style="34" customWidth="1"/>
    <col min="12305" max="12549" width="9.140625" style="34"/>
    <col min="12550" max="12550" width="6" style="34" customWidth="1"/>
    <col min="12551" max="12551" width="79.5703125" style="34" customWidth="1"/>
    <col min="12552" max="12552" width="14" style="34" customWidth="1"/>
    <col min="12553" max="12557" width="8.7109375" style="34" customWidth="1"/>
    <col min="12558" max="12559" width="12.85546875" style="34" customWidth="1"/>
    <col min="12560" max="12560" width="6.5703125" style="34" customWidth="1"/>
    <col min="12561" max="12805" width="9.140625" style="34"/>
    <col min="12806" max="12806" width="6" style="34" customWidth="1"/>
    <col min="12807" max="12807" width="79.5703125" style="34" customWidth="1"/>
    <col min="12808" max="12808" width="14" style="34" customWidth="1"/>
    <col min="12809" max="12813" width="8.7109375" style="34" customWidth="1"/>
    <col min="12814" max="12815" width="12.85546875" style="34" customWidth="1"/>
    <col min="12816" max="12816" width="6.5703125" style="34" customWidth="1"/>
    <col min="12817" max="13061" width="9.140625" style="34"/>
    <col min="13062" max="13062" width="6" style="34" customWidth="1"/>
    <col min="13063" max="13063" width="79.5703125" style="34" customWidth="1"/>
    <col min="13064" max="13064" width="14" style="34" customWidth="1"/>
    <col min="13065" max="13069" width="8.7109375" style="34" customWidth="1"/>
    <col min="13070" max="13071" width="12.85546875" style="34" customWidth="1"/>
    <col min="13072" max="13072" width="6.5703125" style="34" customWidth="1"/>
    <col min="13073" max="13317" width="9.140625" style="34"/>
    <col min="13318" max="13318" width="6" style="34" customWidth="1"/>
    <col min="13319" max="13319" width="79.5703125" style="34" customWidth="1"/>
    <col min="13320" max="13320" width="14" style="34" customWidth="1"/>
    <col min="13321" max="13325" width="8.7109375" style="34" customWidth="1"/>
    <col min="13326" max="13327" width="12.85546875" style="34" customWidth="1"/>
    <col min="13328" max="13328" width="6.5703125" style="34" customWidth="1"/>
    <col min="13329" max="13573" width="9.140625" style="34"/>
    <col min="13574" max="13574" width="6" style="34" customWidth="1"/>
    <col min="13575" max="13575" width="79.5703125" style="34" customWidth="1"/>
    <col min="13576" max="13576" width="14" style="34" customWidth="1"/>
    <col min="13577" max="13581" width="8.7109375" style="34" customWidth="1"/>
    <col min="13582" max="13583" width="12.85546875" style="34" customWidth="1"/>
    <col min="13584" max="13584" width="6.5703125" style="34" customWidth="1"/>
    <col min="13585" max="13829" width="9.140625" style="34"/>
    <col min="13830" max="13830" width="6" style="34" customWidth="1"/>
    <col min="13831" max="13831" width="79.5703125" style="34" customWidth="1"/>
    <col min="13832" max="13832" width="14" style="34" customWidth="1"/>
    <col min="13833" max="13837" width="8.7109375" style="34" customWidth="1"/>
    <col min="13838" max="13839" width="12.85546875" style="34" customWidth="1"/>
    <col min="13840" max="13840" width="6.5703125" style="34" customWidth="1"/>
    <col min="13841" max="14085" width="9.140625" style="34"/>
    <col min="14086" max="14086" width="6" style="34" customWidth="1"/>
    <col min="14087" max="14087" width="79.5703125" style="34" customWidth="1"/>
    <col min="14088" max="14088" width="14" style="34" customWidth="1"/>
    <col min="14089" max="14093" width="8.7109375" style="34" customWidth="1"/>
    <col min="14094" max="14095" width="12.85546875" style="34" customWidth="1"/>
    <col min="14096" max="14096" width="6.5703125" style="34" customWidth="1"/>
    <col min="14097" max="14341" width="9.140625" style="34"/>
    <col min="14342" max="14342" width="6" style="34" customWidth="1"/>
    <col min="14343" max="14343" width="79.5703125" style="34" customWidth="1"/>
    <col min="14344" max="14344" width="14" style="34" customWidth="1"/>
    <col min="14345" max="14349" width="8.7109375" style="34" customWidth="1"/>
    <col min="14350" max="14351" width="12.85546875" style="34" customWidth="1"/>
    <col min="14352" max="14352" width="6.5703125" style="34" customWidth="1"/>
    <col min="14353" max="14597" width="9.140625" style="34"/>
    <col min="14598" max="14598" width="6" style="34" customWidth="1"/>
    <col min="14599" max="14599" width="79.5703125" style="34" customWidth="1"/>
    <col min="14600" max="14600" width="14" style="34" customWidth="1"/>
    <col min="14601" max="14605" width="8.7109375" style="34" customWidth="1"/>
    <col min="14606" max="14607" width="12.85546875" style="34" customWidth="1"/>
    <col min="14608" max="14608" width="6.5703125" style="34" customWidth="1"/>
    <col min="14609" max="14853" width="9.140625" style="34"/>
    <col min="14854" max="14854" width="6" style="34" customWidth="1"/>
    <col min="14855" max="14855" width="79.5703125" style="34" customWidth="1"/>
    <col min="14856" max="14856" width="14" style="34" customWidth="1"/>
    <col min="14857" max="14861" width="8.7109375" style="34" customWidth="1"/>
    <col min="14862" max="14863" width="12.85546875" style="34" customWidth="1"/>
    <col min="14864" max="14864" width="6.5703125" style="34" customWidth="1"/>
    <col min="14865" max="15109" width="9.140625" style="34"/>
    <col min="15110" max="15110" width="6" style="34" customWidth="1"/>
    <col min="15111" max="15111" width="79.5703125" style="34" customWidth="1"/>
    <col min="15112" max="15112" width="14" style="34" customWidth="1"/>
    <col min="15113" max="15117" width="8.7109375" style="34" customWidth="1"/>
    <col min="15118" max="15119" width="12.85546875" style="34" customWidth="1"/>
    <col min="15120" max="15120" width="6.5703125" style="34" customWidth="1"/>
    <col min="15121" max="15365" width="9.140625" style="34"/>
    <col min="15366" max="15366" width="6" style="34" customWidth="1"/>
    <col min="15367" max="15367" width="79.5703125" style="34" customWidth="1"/>
    <col min="15368" max="15368" width="14" style="34" customWidth="1"/>
    <col min="15369" max="15373" width="8.7109375" style="34" customWidth="1"/>
    <col min="15374" max="15375" width="12.85546875" style="34" customWidth="1"/>
    <col min="15376" max="15376" width="6.5703125" style="34" customWidth="1"/>
    <col min="15377" max="15621" width="9.140625" style="34"/>
    <col min="15622" max="15622" width="6" style="34" customWidth="1"/>
    <col min="15623" max="15623" width="79.5703125" style="34" customWidth="1"/>
    <col min="15624" max="15624" width="14" style="34" customWidth="1"/>
    <col min="15625" max="15629" width="8.7109375" style="34" customWidth="1"/>
    <col min="15630" max="15631" width="12.85546875" style="34" customWidth="1"/>
    <col min="15632" max="15632" width="6.5703125" style="34" customWidth="1"/>
    <col min="15633" max="15877" width="9.140625" style="34"/>
    <col min="15878" max="15878" width="6" style="34" customWidth="1"/>
    <col min="15879" max="15879" width="79.5703125" style="34" customWidth="1"/>
    <col min="15880" max="15880" width="14" style="34" customWidth="1"/>
    <col min="15881" max="15885" width="8.7109375" style="34" customWidth="1"/>
    <col min="15886" max="15887" width="12.85546875" style="34" customWidth="1"/>
    <col min="15888" max="15888" width="6.5703125" style="34" customWidth="1"/>
    <col min="15889" max="16133" width="9.140625" style="34"/>
    <col min="16134" max="16134" width="6" style="34" customWidth="1"/>
    <col min="16135" max="16135" width="79.5703125" style="34" customWidth="1"/>
    <col min="16136" max="16136" width="14" style="34" customWidth="1"/>
    <col min="16137" max="16141" width="8.7109375" style="34" customWidth="1"/>
    <col min="16142" max="16143" width="12.85546875" style="34" customWidth="1"/>
    <col min="16144" max="16144" width="6.5703125" style="34" customWidth="1"/>
    <col min="16145" max="16384" width="9.140625" style="34"/>
  </cols>
  <sheetData>
    <row r="1" spans="2:16" ht="6" customHeight="1" thickBot="1"/>
    <row r="2" spans="2:16">
      <c r="B2" s="156"/>
      <c r="C2" s="157"/>
      <c r="D2" s="158"/>
      <c r="E2" s="230"/>
      <c r="F2" s="230"/>
      <c r="G2" s="157"/>
      <c r="H2" s="157"/>
      <c r="I2" s="157"/>
      <c r="J2" s="157"/>
      <c r="K2" s="157"/>
      <c r="L2" s="157"/>
      <c r="M2" s="159"/>
    </row>
    <row r="3" spans="2:16" ht="19.5" customHeight="1">
      <c r="B3" s="160"/>
      <c r="C3" s="161"/>
      <c r="D3" s="162"/>
      <c r="E3" s="1048"/>
      <c r="F3" s="1048"/>
      <c r="G3" s="1732" t="s">
        <v>540</v>
      </c>
      <c r="H3" s="1732"/>
      <c r="I3" s="1732"/>
      <c r="J3" s="1732"/>
      <c r="K3" s="1732"/>
      <c r="L3" s="1732"/>
      <c r="M3" s="1733"/>
      <c r="N3" s="78"/>
      <c r="O3" s="78"/>
    </row>
    <row r="4" spans="2:16" ht="18.75" customHeight="1">
      <c r="B4" s="1689" t="s">
        <v>342</v>
      </c>
      <c r="C4" s="1690"/>
      <c r="D4" s="1690"/>
      <c r="E4" s="1690"/>
      <c r="F4" s="1690"/>
      <c r="G4" s="1690"/>
      <c r="H4" s="1690"/>
      <c r="I4" s="1690"/>
      <c r="J4" s="1690"/>
      <c r="K4" s="1690"/>
      <c r="L4" s="1690"/>
      <c r="M4" s="1691"/>
      <c r="N4" s="61"/>
      <c r="O4" s="61"/>
      <c r="P4" s="61"/>
    </row>
    <row r="5" spans="2:16" ht="22.5" customHeight="1">
      <c r="B5" s="163" t="s">
        <v>1038</v>
      </c>
      <c r="C5" s="164"/>
      <c r="D5" s="1048"/>
      <c r="E5" s="1048"/>
      <c r="F5" s="1048"/>
      <c r="G5" s="164"/>
      <c r="H5" s="164"/>
      <c r="I5" s="164" t="s">
        <v>1040</v>
      </c>
      <c r="J5" s="164"/>
      <c r="K5" s="164"/>
      <c r="L5" s="1048"/>
      <c r="M5" s="1049"/>
      <c r="N5" s="35"/>
      <c r="O5" s="35"/>
    </row>
    <row r="6" spans="2:16" ht="16.5" customHeight="1">
      <c r="B6" s="1046" t="s">
        <v>343</v>
      </c>
      <c r="C6" s="1047"/>
      <c r="D6" s="1048"/>
      <c r="E6" s="1737" t="s">
        <v>1039</v>
      </c>
      <c r="F6" s="1737"/>
      <c r="G6" s="164"/>
      <c r="H6" s="164"/>
      <c r="I6" s="164"/>
      <c r="J6" s="164"/>
      <c r="K6" s="164" t="s">
        <v>159</v>
      </c>
      <c r="L6" s="164"/>
      <c r="M6" s="231"/>
      <c r="N6" s="35"/>
      <c r="O6" s="35"/>
      <c r="P6" s="35"/>
    </row>
    <row r="7" spans="2:16" ht="14.25" customHeight="1" thickBot="1">
      <c r="B7" s="165"/>
      <c r="C7" s="166"/>
      <c r="D7" s="167"/>
      <c r="E7" s="167"/>
      <c r="F7" s="167"/>
      <c r="G7" s="168"/>
      <c r="H7" s="168"/>
      <c r="I7" s="168"/>
      <c r="J7" s="168"/>
      <c r="K7" s="168"/>
      <c r="L7" s="168"/>
      <c r="M7" s="232"/>
      <c r="N7" s="35"/>
      <c r="O7" s="35"/>
      <c r="P7" s="35"/>
    </row>
    <row r="8" spans="2:16" ht="35.25" customHeight="1">
      <c r="B8" s="1704" t="s">
        <v>0</v>
      </c>
      <c r="C8" s="1044"/>
      <c r="D8" s="1702" t="s">
        <v>344</v>
      </c>
      <c r="E8" s="1706" t="s">
        <v>345</v>
      </c>
      <c r="F8" s="1730" t="s">
        <v>302</v>
      </c>
      <c r="G8" s="1731"/>
      <c r="H8" s="1730" t="s">
        <v>346</v>
      </c>
      <c r="I8" s="1731"/>
      <c r="J8" s="1730" t="s">
        <v>234</v>
      </c>
      <c r="K8" s="1731"/>
      <c r="L8" s="1730" t="s">
        <v>160</v>
      </c>
      <c r="M8" s="1731"/>
      <c r="N8" s="62"/>
    </row>
    <row r="9" spans="2:16" ht="59.25" customHeight="1">
      <c r="B9" s="1735"/>
      <c r="C9" s="243"/>
      <c r="D9" s="1734"/>
      <c r="E9" s="1736"/>
      <c r="F9" s="244" t="s">
        <v>385</v>
      </c>
      <c r="G9" s="245" t="s">
        <v>386</v>
      </c>
      <c r="H9" s="244" t="s">
        <v>385</v>
      </c>
      <c r="I9" s="245" t="s">
        <v>386</v>
      </c>
      <c r="J9" s="246" t="s">
        <v>385</v>
      </c>
      <c r="K9" s="247" t="s">
        <v>386</v>
      </c>
      <c r="L9" s="246" t="s">
        <v>385</v>
      </c>
      <c r="M9" s="247" t="s">
        <v>386</v>
      </c>
      <c r="N9" s="62"/>
    </row>
    <row r="10" spans="2:16" s="63" customFormat="1" ht="9.75" customHeight="1" thickBot="1">
      <c r="B10" s="248">
        <v>1</v>
      </c>
      <c r="C10" s="249"/>
      <c r="D10" s="249">
        <v>2</v>
      </c>
      <c r="E10" s="250">
        <v>3</v>
      </c>
      <c r="F10" s="248"/>
      <c r="G10" s="251">
        <v>4</v>
      </c>
      <c r="H10" s="248"/>
      <c r="I10" s="250">
        <v>5</v>
      </c>
      <c r="J10" s="248"/>
      <c r="K10" s="250">
        <v>6</v>
      </c>
      <c r="L10" s="248"/>
      <c r="M10" s="250">
        <v>8</v>
      </c>
    </row>
    <row r="11" spans="2:16" s="64" customFormat="1" ht="14.25" customHeight="1">
      <c r="B11" s="180" t="s">
        <v>1</v>
      </c>
      <c r="C11" s="640"/>
      <c r="D11" s="696" t="s">
        <v>398</v>
      </c>
      <c r="E11" s="641" t="s">
        <v>347</v>
      </c>
      <c r="F11" s="642">
        <f>F12+F20+F28</f>
        <v>0</v>
      </c>
      <c r="G11" s="643">
        <f t="shared" ref="G11:J11" si="0">G12+G20+G28</f>
        <v>0</v>
      </c>
      <c r="H11" s="644">
        <f t="shared" si="0"/>
        <v>0</v>
      </c>
      <c r="I11" s="645">
        <f t="shared" si="0"/>
        <v>0</v>
      </c>
      <c r="J11" s="644">
        <f t="shared" si="0"/>
        <v>0</v>
      </c>
      <c r="K11" s="644"/>
      <c r="L11" s="644">
        <f t="shared" ref="L11" si="1">L12+L20+L28</f>
        <v>0</v>
      </c>
      <c r="M11" s="645">
        <f>M12+M20+M28</f>
        <v>0</v>
      </c>
    </row>
    <row r="12" spans="2:16" s="65" customFormat="1" ht="14.25" customHeight="1">
      <c r="B12" s="234" t="s">
        <v>2</v>
      </c>
      <c r="C12" s="76"/>
      <c r="D12" s="958" t="s">
        <v>919</v>
      </c>
      <c r="E12" s="240" t="s">
        <v>348</v>
      </c>
      <c r="F12" s="426">
        <f>SUM(F13:F19)</f>
        <v>0</v>
      </c>
      <c r="G12" s="427">
        <f>SUM(G13:G19)</f>
        <v>0</v>
      </c>
      <c r="H12" s="426">
        <f t="shared" ref="H12:J12" si="2">SUM(H13:H19)</f>
        <v>0</v>
      </c>
      <c r="I12" s="428">
        <f t="shared" si="2"/>
        <v>0</v>
      </c>
      <c r="J12" s="428">
        <f t="shared" si="2"/>
        <v>0</v>
      </c>
      <c r="K12" s="428"/>
      <c r="L12" s="426">
        <f t="shared" ref="L12:M12" si="3">SUM(L13:L19)</f>
        <v>0</v>
      </c>
      <c r="M12" s="428">
        <f t="shared" si="3"/>
        <v>0</v>
      </c>
    </row>
    <row r="13" spans="2:16" s="65" customFormat="1" ht="14.25" customHeight="1">
      <c r="B13" s="235" t="s">
        <v>3</v>
      </c>
      <c r="C13" s="66"/>
      <c r="D13" s="959" t="s">
        <v>920</v>
      </c>
      <c r="E13" s="241" t="s">
        <v>349</v>
      </c>
      <c r="F13" s="417"/>
      <c r="G13" s="415"/>
      <c r="H13" s="366"/>
      <c r="I13" s="416"/>
      <c r="J13" s="1171"/>
      <c r="K13" s="1172"/>
      <c r="L13" s="366"/>
      <c r="M13" s="416"/>
    </row>
    <row r="14" spans="2:16" s="67" customFormat="1" ht="14.25" customHeight="1">
      <c r="B14" s="235" t="s">
        <v>4</v>
      </c>
      <c r="C14" s="66"/>
      <c r="D14" s="959" t="s">
        <v>921</v>
      </c>
      <c r="E14" s="241" t="s">
        <v>350</v>
      </c>
      <c r="F14" s="417"/>
      <c r="G14" s="418"/>
      <c r="H14" s="419"/>
      <c r="I14" s="420"/>
      <c r="J14" s="1173"/>
      <c r="K14" s="1174"/>
      <c r="L14" s="419"/>
      <c r="M14" s="420"/>
    </row>
    <row r="15" spans="2:16" s="67" customFormat="1" ht="14.25" customHeight="1">
      <c r="B15" s="236" t="s">
        <v>5</v>
      </c>
      <c r="C15" s="68"/>
      <c r="D15" s="959" t="s">
        <v>922</v>
      </c>
      <c r="E15" s="241" t="s">
        <v>351</v>
      </c>
      <c r="F15" s="417"/>
      <c r="G15" s="418"/>
      <c r="H15" s="419"/>
      <c r="I15" s="420"/>
      <c r="J15" s="1173"/>
      <c r="K15" s="1174"/>
      <c r="L15" s="419"/>
      <c r="M15" s="420"/>
    </row>
    <row r="16" spans="2:16" s="67" customFormat="1" ht="14.25" customHeight="1">
      <c r="B16" s="235" t="s">
        <v>6</v>
      </c>
      <c r="C16" s="66"/>
      <c r="D16" s="959" t="s">
        <v>923</v>
      </c>
      <c r="E16" s="241" t="s">
        <v>352</v>
      </c>
      <c r="F16" s="417"/>
      <c r="G16" s="418"/>
      <c r="H16" s="419"/>
      <c r="I16" s="420"/>
      <c r="J16" s="1173"/>
      <c r="K16" s="1174"/>
      <c r="L16" s="419"/>
      <c r="M16" s="420"/>
    </row>
    <row r="17" spans="2:13" s="64" customFormat="1" ht="14.25" customHeight="1">
      <c r="B17" s="236" t="s">
        <v>7</v>
      </c>
      <c r="C17" s="68"/>
      <c r="D17" s="959" t="s">
        <v>924</v>
      </c>
      <c r="E17" s="241" t="s">
        <v>353</v>
      </c>
      <c r="F17" s="417"/>
      <c r="G17" s="421"/>
      <c r="H17" s="367"/>
      <c r="I17" s="422"/>
      <c r="J17" s="1175"/>
      <c r="K17" s="1176"/>
      <c r="L17" s="367"/>
      <c r="M17" s="422"/>
    </row>
    <row r="18" spans="2:13" s="67" customFormat="1" ht="14.25" customHeight="1">
      <c r="B18" s="235" t="s">
        <v>8</v>
      </c>
      <c r="C18" s="66"/>
      <c r="D18" s="959" t="s">
        <v>925</v>
      </c>
      <c r="E18" s="241" t="s">
        <v>354</v>
      </c>
      <c r="F18" s="417"/>
      <c r="G18" s="418"/>
      <c r="H18" s="419"/>
      <c r="I18" s="420"/>
      <c r="J18" s="1173"/>
      <c r="K18" s="1174"/>
      <c r="L18" s="419"/>
      <c r="M18" s="420"/>
    </row>
    <row r="19" spans="2:13" s="67" customFormat="1" ht="14.25" customHeight="1">
      <c r="B19" s="235" t="s">
        <v>9</v>
      </c>
      <c r="C19" s="66"/>
      <c r="D19" s="959" t="s">
        <v>926</v>
      </c>
      <c r="E19" s="241" t="s">
        <v>355</v>
      </c>
      <c r="F19" s="417"/>
      <c r="G19" s="418"/>
      <c r="H19" s="419"/>
      <c r="I19" s="420"/>
      <c r="J19" s="1173"/>
      <c r="K19" s="1174"/>
      <c r="L19" s="419"/>
      <c r="M19" s="420"/>
    </row>
    <row r="20" spans="2:13" s="64" customFormat="1" ht="14.25" customHeight="1">
      <c r="B20" s="236" t="s">
        <v>10</v>
      </c>
      <c r="C20" s="68"/>
      <c r="D20" s="958" t="s">
        <v>927</v>
      </c>
      <c r="E20" s="240" t="s">
        <v>356</v>
      </c>
      <c r="F20" s="426">
        <f>SUM(F21:F27)</f>
        <v>0</v>
      </c>
      <c r="G20" s="429">
        <f t="shared" ref="G20:J20" si="4">SUM(G21:G27)</f>
        <v>0</v>
      </c>
      <c r="H20" s="370">
        <f t="shared" si="4"/>
        <v>0</v>
      </c>
      <c r="I20" s="430">
        <f t="shared" si="4"/>
        <v>0</v>
      </c>
      <c r="J20" s="430">
        <f t="shared" si="4"/>
        <v>0</v>
      </c>
      <c r="K20" s="430"/>
      <c r="L20" s="370">
        <f t="shared" ref="L20:M20" si="5">SUM(L21:L27)</f>
        <v>0</v>
      </c>
      <c r="M20" s="430">
        <f t="shared" si="5"/>
        <v>0</v>
      </c>
    </row>
    <row r="21" spans="2:13" s="67" customFormat="1" ht="14.25" customHeight="1">
      <c r="B21" s="235" t="s">
        <v>14</v>
      </c>
      <c r="C21" s="66"/>
      <c r="D21" s="959" t="s">
        <v>928</v>
      </c>
      <c r="E21" s="241" t="s">
        <v>357</v>
      </c>
      <c r="F21" s="417"/>
      <c r="G21" s="418"/>
      <c r="H21" s="419"/>
      <c r="I21" s="420"/>
      <c r="J21" s="1173"/>
      <c r="K21" s="1174"/>
      <c r="L21" s="419"/>
      <c r="M21" s="420"/>
    </row>
    <row r="22" spans="2:13" s="67" customFormat="1" ht="14.25" customHeight="1">
      <c r="B22" s="236" t="s">
        <v>15</v>
      </c>
      <c r="C22" s="68"/>
      <c r="D22" s="959" t="s">
        <v>929</v>
      </c>
      <c r="E22" s="241" t="s">
        <v>358</v>
      </c>
      <c r="F22" s="417"/>
      <c r="G22" s="418"/>
      <c r="H22" s="419"/>
      <c r="I22" s="420"/>
      <c r="J22" s="1173"/>
      <c r="K22" s="1174"/>
      <c r="L22" s="419"/>
      <c r="M22" s="420"/>
    </row>
    <row r="23" spans="2:13" s="67" customFormat="1" ht="14.25" customHeight="1">
      <c r="B23" s="235" t="s">
        <v>16</v>
      </c>
      <c r="C23" s="66"/>
      <c r="D23" s="959" t="s">
        <v>930</v>
      </c>
      <c r="E23" s="241" t="s">
        <v>359</v>
      </c>
      <c r="F23" s="417"/>
      <c r="G23" s="418"/>
      <c r="H23" s="419"/>
      <c r="I23" s="420"/>
      <c r="J23" s="1173"/>
      <c r="K23" s="1174"/>
      <c r="L23" s="419"/>
      <c r="M23" s="420"/>
    </row>
    <row r="24" spans="2:13" s="67" customFormat="1" ht="14.25" customHeight="1">
      <c r="B24" s="235" t="s">
        <v>17</v>
      </c>
      <c r="C24" s="66"/>
      <c r="D24" s="959" t="s">
        <v>931</v>
      </c>
      <c r="E24" s="241" t="s">
        <v>360</v>
      </c>
      <c r="F24" s="417"/>
      <c r="G24" s="418"/>
      <c r="H24" s="419"/>
      <c r="I24" s="420"/>
      <c r="J24" s="1173"/>
      <c r="K24" s="1174"/>
      <c r="L24" s="419"/>
      <c r="M24" s="420"/>
    </row>
    <row r="25" spans="2:13" s="64" customFormat="1" ht="14.25" customHeight="1">
      <c r="B25" s="236" t="s">
        <v>18</v>
      </c>
      <c r="C25" s="68"/>
      <c r="D25" s="959" t="s">
        <v>932</v>
      </c>
      <c r="E25" s="241" t="s">
        <v>361</v>
      </c>
      <c r="F25" s="417"/>
      <c r="G25" s="421"/>
      <c r="H25" s="367"/>
      <c r="I25" s="422"/>
      <c r="J25" s="1175"/>
      <c r="K25" s="1176"/>
      <c r="L25" s="367"/>
      <c r="M25" s="422"/>
    </row>
    <row r="26" spans="2:13" s="64" customFormat="1" ht="14.25" customHeight="1">
      <c r="B26" s="235" t="s">
        <v>11</v>
      </c>
      <c r="C26" s="66"/>
      <c r="D26" s="959" t="s">
        <v>933</v>
      </c>
      <c r="E26" s="241" t="s">
        <v>362</v>
      </c>
      <c r="F26" s="417"/>
      <c r="G26" s="421"/>
      <c r="H26" s="367"/>
      <c r="I26" s="422"/>
      <c r="J26" s="1175"/>
      <c r="K26" s="1176"/>
      <c r="L26" s="367"/>
      <c r="M26" s="422"/>
    </row>
    <row r="27" spans="2:13" s="64" customFormat="1" ht="14.25" customHeight="1">
      <c r="B27" s="236" t="s">
        <v>12</v>
      </c>
      <c r="C27" s="68"/>
      <c r="D27" s="959" t="s">
        <v>934</v>
      </c>
      <c r="E27" s="241" t="s">
        <v>363</v>
      </c>
      <c r="F27" s="417"/>
      <c r="G27" s="421"/>
      <c r="H27" s="367"/>
      <c r="I27" s="422"/>
      <c r="J27" s="1175"/>
      <c r="K27" s="1176"/>
      <c r="L27" s="367"/>
      <c r="M27" s="422"/>
    </row>
    <row r="28" spans="2:13" s="67" customFormat="1" ht="14.25" customHeight="1">
      <c r="B28" s="235" t="s">
        <v>13</v>
      </c>
      <c r="C28" s="66"/>
      <c r="D28" s="958" t="s">
        <v>935</v>
      </c>
      <c r="E28" s="240" t="s">
        <v>364</v>
      </c>
      <c r="F28" s="366"/>
      <c r="G28" s="418"/>
      <c r="H28" s="419"/>
      <c r="I28" s="420"/>
      <c r="J28" s="1173"/>
      <c r="K28" s="1174"/>
      <c r="L28" s="419"/>
      <c r="M28" s="420"/>
    </row>
    <row r="29" spans="2:13" s="67" customFormat="1" ht="14.25" customHeight="1">
      <c r="B29" s="235" t="s">
        <v>19</v>
      </c>
      <c r="C29" s="66"/>
      <c r="D29" s="697" t="s">
        <v>399</v>
      </c>
      <c r="E29" s="240" t="s">
        <v>365</v>
      </c>
      <c r="F29" s="437">
        <f>F30+F38+F46</f>
        <v>0</v>
      </c>
      <c r="G29" s="438">
        <f t="shared" ref="G29:J29" si="6">G30+G38+G46</f>
        <v>0</v>
      </c>
      <c r="H29" s="372">
        <f t="shared" si="6"/>
        <v>0</v>
      </c>
      <c r="I29" s="439">
        <f t="shared" si="6"/>
        <v>0</v>
      </c>
      <c r="J29" s="439">
        <f t="shared" si="6"/>
        <v>0</v>
      </c>
      <c r="K29" s="439"/>
      <c r="L29" s="372">
        <f t="shared" ref="L29:M29" si="7">L30+L38+L46</f>
        <v>0</v>
      </c>
      <c r="M29" s="439">
        <f t="shared" si="7"/>
        <v>0</v>
      </c>
    </row>
    <row r="30" spans="2:13" s="67" customFormat="1" ht="14.25" customHeight="1">
      <c r="B30" s="236" t="s">
        <v>20</v>
      </c>
      <c r="C30" s="68"/>
      <c r="D30" s="958" t="s">
        <v>936</v>
      </c>
      <c r="E30" s="240" t="s">
        <v>366</v>
      </c>
      <c r="F30" s="426">
        <f>SUM(F31:F37)</f>
        <v>0</v>
      </c>
      <c r="G30" s="435">
        <f t="shared" ref="G30:J30" si="8">SUM(G31:G37)</f>
        <v>0</v>
      </c>
      <c r="H30" s="371">
        <f t="shared" si="8"/>
        <v>0</v>
      </c>
      <c r="I30" s="436">
        <f t="shared" si="8"/>
        <v>0</v>
      </c>
      <c r="J30" s="436">
        <f t="shared" si="8"/>
        <v>0</v>
      </c>
      <c r="K30" s="436"/>
      <c r="L30" s="371">
        <f t="shared" ref="L30:M30" si="9">SUM(L31:L37)</f>
        <v>0</v>
      </c>
      <c r="M30" s="436">
        <f t="shared" si="9"/>
        <v>0</v>
      </c>
    </row>
    <row r="31" spans="2:13" s="67" customFormat="1" ht="14.25" customHeight="1">
      <c r="B31" s="235" t="s">
        <v>22</v>
      </c>
      <c r="C31" s="66"/>
      <c r="D31" s="962" t="s">
        <v>937</v>
      </c>
      <c r="E31" s="241" t="s">
        <v>367</v>
      </c>
      <c r="F31" s="417"/>
      <c r="G31" s="418"/>
      <c r="H31" s="419"/>
      <c r="I31" s="420"/>
      <c r="J31" s="1173"/>
      <c r="K31" s="1174"/>
      <c r="L31" s="419"/>
      <c r="M31" s="420"/>
    </row>
    <row r="32" spans="2:13" s="64" customFormat="1" ht="14.25" customHeight="1">
      <c r="B32" s="236" t="s">
        <v>23</v>
      </c>
      <c r="C32" s="68"/>
      <c r="D32" s="962" t="s">
        <v>938</v>
      </c>
      <c r="E32" s="241" t="s">
        <v>368</v>
      </c>
      <c r="F32" s="417"/>
      <c r="G32" s="421"/>
      <c r="H32" s="367"/>
      <c r="I32" s="422"/>
      <c r="J32" s="1175"/>
      <c r="K32" s="1176"/>
      <c r="L32" s="367"/>
      <c r="M32" s="422"/>
    </row>
    <row r="33" spans="2:14" s="64" customFormat="1" ht="14.25" customHeight="1">
      <c r="B33" s="235" t="s">
        <v>24</v>
      </c>
      <c r="C33" s="66"/>
      <c r="D33" s="962" t="s">
        <v>939</v>
      </c>
      <c r="E33" s="241" t="s">
        <v>369</v>
      </c>
      <c r="F33" s="417"/>
      <c r="G33" s="421"/>
      <c r="H33" s="367"/>
      <c r="I33" s="422"/>
      <c r="J33" s="1175"/>
      <c r="K33" s="1176"/>
      <c r="L33" s="367"/>
      <c r="M33" s="422"/>
    </row>
    <row r="34" spans="2:14" s="64" customFormat="1" ht="14.25" customHeight="1">
      <c r="B34" s="235" t="s">
        <v>25</v>
      </c>
      <c r="C34" s="66"/>
      <c r="D34" s="962" t="s">
        <v>940</v>
      </c>
      <c r="E34" s="241" t="s">
        <v>370</v>
      </c>
      <c r="F34" s="417"/>
      <c r="G34" s="421"/>
      <c r="H34" s="367"/>
      <c r="I34" s="422"/>
      <c r="J34" s="1175"/>
      <c r="K34" s="1176"/>
      <c r="L34" s="367"/>
      <c r="M34" s="422"/>
    </row>
    <row r="35" spans="2:14" s="64" customFormat="1" ht="15.75" customHeight="1">
      <c r="B35" s="236" t="s">
        <v>26</v>
      </c>
      <c r="C35" s="68"/>
      <c r="D35" s="962" t="s">
        <v>941</v>
      </c>
      <c r="E35" s="241" t="s">
        <v>371</v>
      </c>
      <c r="F35" s="417"/>
      <c r="G35" s="421"/>
      <c r="H35" s="367"/>
      <c r="I35" s="422"/>
      <c r="J35" s="1175"/>
      <c r="K35" s="1176"/>
      <c r="L35" s="367"/>
      <c r="M35" s="422"/>
    </row>
    <row r="36" spans="2:14" s="67" customFormat="1" ht="15.75" customHeight="1">
      <c r="B36" s="235" t="s">
        <v>27</v>
      </c>
      <c r="C36" s="66"/>
      <c r="D36" s="962" t="s">
        <v>942</v>
      </c>
      <c r="E36" s="241" t="s">
        <v>372</v>
      </c>
      <c r="F36" s="417"/>
      <c r="G36" s="418"/>
      <c r="H36" s="419"/>
      <c r="I36" s="420"/>
      <c r="J36" s="1173"/>
      <c r="K36" s="1174"/>
      <c r="L36" s="419"/>
      <c r="M36" s="420"/>
    </row>
    <row r="37" spans="2:14" s="67" customFormat="1" ht="15.75" customHeight="1">
      <c r="B37" s="236" t="s">
        <v>28</v>
      </c>
      <c r="C37" s="68"/>
      <c r="D37" s="962" t="s">
        <v>943</v>
      </c>
      <c r="E37" s="241" t="s">
        <v>373</v>
      </c>
      <c r="F37" s="417"/>
      <c r="G37" s="418"/>
      <c r="H37" s="419"/>
      <c r="I37" s="420"/>
      <c r="J37" s="1173"/>
      <c r="K37" s="1174"/>
      <c r="L37" s="419"/>
      <c r="M37" s="420"/>
    </row>
    <row r="38" spans="2:14" s="64" customFormat="1" ht="15.75" customHeight="1">
      <c r="B38" s="235" t="s">
        <v>29</v>
      </c>
      <c r="C38" s="66"/>
      <c r="D38" s="960" t="s">
        <v>944</v>
      </c>
      <c r="E38" s="240" t="s">
        <v>374</v>
      </c>
      <c r="F38" s="426">
        <f>SUM(F39:F45)</f>
        <v>0</v>
      </c>
      <c r="G38" s="429">
        <f t="shared" ref="G38:J38" si="10">SUM(G39:G45)</f>
        <v>0</v>
      </c>
      <c r="H38" s="370">
        <f t="shared" si="10"/>
        <v>0</v>
      </c>
      <c r="I38" s="430">
        <f t="shared" si="10"/>
        <v>0</v>
      </c>
      <c r="J38" s="430">
        <f t="shared" si="10"/>
        <v>0</v>
      </c>
      <c r="K38" s="430"/>
      <c r="L38" s="370">
        <f t="shared" ref="L38:M38" si="11">SUM(L39:L45)</f>
        <v>0</v>
      </c>
      <c r="M38" s="430">
        <f t="shared" si="11"/>
        <v>0</v>
      </c>
    </row>
    <row r="39" spans="2:14" s="67" customFormat="1" ht="15.75" customHeight="1">
      <c r="B39" s="235" t="s">
        <v>30</v>
      </c>
      <c r="C39" s="66"/>
      <c r="D39" s="962" t="s">
        <v>945</v>
      </c>
      <c r="E39" s="241" t="s">
        <v>375</v>
      </c>
      <c r="F39" s="417"/>
      <c r="G39" s="421"/>
      <c r="H39" s="367"/>
      <c r="I39" s="422"/>
      <c r="J39" s="1175"/>
      <c r="K39" s="1176"/>
      <c r="L39" s="367"/>
      <c r="M39" s="422"/>
    </row>
    <row r="40" spans="2:14" s="67" customFormat="1" ht="15.75" customHeight="1">
      <c r="B40" s="236" t="s">
        <v>31</v>
      </c>
      <c r="C40" s="68"/>
      <c r="D40" s="962" t="s">
        <v>946</v>
      </c>
      <c r="E40" s="241" t="s">
        <v>376</v>
      </c>
      <c r="F40" s="417"/>
      <c r="G40" s="421"/>
      <c r="H40" s="367"/>
      <c r="I40" s="422"/>
      <c r="J40" s="1175"/>
      <c r="K40" s="1176"/>
      <c r="L40" s="367"/>
      <c r="M40" s="422"/>
    </row>
    <row r="41" spans="2:14" s="67" customFormat="1" ht="15.75" customHeight="1">
      <c r="B41" s="235" t="s">
        <v>32</v>
      </c>
      <c r="C41" s="66"/>
      <c r="D41" s="962" t="s">
        <v>947</v>
      </c>
      <c r="E41" s="241" t="s">
        <v>377</v>
      </c>
      <c r="F41" s="417"/>
      <c r="G41" s="421"/>
      <c r="H41" s="367"/>
      <c r="I41" s="422"/>
      <c r="J41" s="1175"/>
      <c r="K41" s="1176"/>
      <c r="L41" s="367"/>
      <c r="M41" s="422"/>
    </row>
    <row r="42" spans="2:14" s="67" customFormat="1" ht="15.75" customHeight="1">
      <c r="B42" s="236" t="s">
        <v>33</v>
      </c>
      <c r="C42" s="68"/>
      <c r="D42" s="962" t="s">
        <v>948</v>
      </c>
      <c r="E42" s="241" t="s">
        <v>378</v>
      </c>
      <c r="F42" s="417"/>
      <c r="G42" s="421"/>
      <c r="H42" s="367"/>
      <c r="I42" s="422"/>
      <c r="J42" s="1175"/>
      <c r="K42" s="1176"/>
      <c r="L42" s="367"/>
      <c r="M42" s="422"/>
    </row>
    <row r="43" spans="2:14" s="67" customFormat="1" ht="15.75" customHeight="1">
      <c r="B43" s="235" t="s">
        <v>34</v>
      </c>
      <c r="C43" s="66"/>
      <c r="D43" s="962" t="s">
        <v>949</v>
      </c>
      <c r="E43" s="241" t="s">
        <v>379</v>
      </c>
      <c r="F43" s="417"/>
      <c r="G43" s="421"/>
      <c r="H43" s="367"/>
      <c r="I43" s="422"/>
      <c r="J43" s="1175"/>
      <c r="K43" s="1176"/>
      <c r="L43" s="367"/>
      <c r="M43" s="422"/>
    </row>
    <row r="44" spans="2:14" s="67" customFormat="1" ht="15.75" customHeight="1">
      <c r="B44" s="235" t="s">
        <v>35</v>
      </c>
      <c r="C44" s="66"/>
      <c r="D44" s="962" t="s">
        <v>950</v>
      </c>
      <c r="E44" s="241" t="s">
        <v>380</v>
      </c>
      <c r="F44" s="417"/>
      <c r="G44" s="421"/>
      <c r="H44" s="367"/>
      <c r="I44" s="422"/>
      <c r="J44" s="1175"/>
      <c r="K44" s="1176"/>
      <c r="L44" s="367"/>
      <c r="M44" s="422"/>
    </row>
    <row r="45" spans="2:14" s="67" customFormat="1" ht="15.75" customHeight="1">
      <c r="B45" s="236" t="s">
        <v>36</v>
      </c>
      <c r="C45" s="68"/>
      <c r="D45" s="962" t="s">
        <v>951</v>
      </c>
      <c r="E45" s="241" t="s">
        <v>381</v>
      </c>
      <c r="F45" s="417"/>
      <c r="G45" s="421"/>
      <c r="H45" s="367"/>
      <c r="I45" s="422"/>
      <c r="J45" s="1175"/>
      <c r="K45" s="1176"/>
      <c r="L45" s="367"/>
      <c r="M45" s="422"/>
    </row>
    <row r="46" spans="2:14" s="67" customFormat="1" ht="15.75" customHeight="1" thickBot="1">
      <c r="B46" s="646"/>
      <c r="C46" s="647"/>
      <c r="D46" s="961" t="s">
        <v>625</v>
      </c>
      <c r="E46" s="648"/>
      <c r="F46" s="649"/>
      <c r="G46" s="650"/>
      <c r="H46" s="651"/>
      <c r="I46" s="652"/>
      <c r="J46" s="1177"/>
      <c r="K46" s="1178"/>
      <c r="L46" s="651"/>
      <c r="M46" s="652"/>
    </row>
    <row r="47" spans="2:14" ht="35.25" customHeight="1">
      <c r="B47" s="1704" t="s">
        <v>0</v>
      </c>
      <c r="C47" s="1044"/>
      <c r="D47" s="1702" t="s">
        <v>344</v>
      </c>
      <c r="E47" s="1706" t="s">
        <v>345</v>
      </c>
      <c r="F47" s="1730" t="s">
        <v>302</v>
      </c>
      <c r="G47" s="1731"/>
      <c r="H47" s="1730" t="s">
        <v>346</v>
      </c>
      <c r="I47" s="1731"/>
      <c r="J47" s="1730" t="s">
        <v>234</v>
      </c>
      <c r="K47" s="1731"/>
      <c r="L47" s="1730" t="s">
        <v>160</v>
      </c>
      <c r="M47" s="1731"/>
      <c r="N47" s="62"/>
    </row>
    <row r="48" spans="2:14" ht="59.25" customHeight="1" thickBot="1">
      <c r="B48" s="1705"/>
      <c r="C48" s="1045"/>
      <c r="D48" s="1703"/>
      <c r="E48" s="1707"/>
      <c r="F48" s="225" t="s">
        <v>385</v>
      </c>
      <c r="G48" s="226" t="s">
        <v>386</v>
      </c>
      <c r="H48" s="225" t="s">
        <v>385</v>
      </c>
      <c r="I48" s="226" t="s">
        <v>386</v>
      </c>
      <c r="J48" s="252" t="s">
        <v>385</v>
      </c>
      <c r="K48" s="253" t="s">
        <v>386</v>
      </c>
      <c r="L48" s="252" t="s">
        <v>385</v>
      </c>
      <c r="M48" s="253" t="s">
        <v>386</v>
      </c>
      <c r="N48" s="62"/>
    </row>
    <row r="49" spans="2:13" s="64" customFormat="1" ht="15" customHeight="1">
      <c r="B49" s="174" t="s">
        <v>1</v>
      </c>
      <c r="C49" s="233"/>
      <c r="D49" s="698" t="s">
        <v>626</v>
      </c>
      <c r="E49" s="239" t="s">
        <v>347</v>
      </c>
      <c r="F49" s="434"/>
      <c r="G49" s="434">
        <f>G50+G58+G66</f>
        <v>0</v>
      </c>
      <c r="H49" s="434"/>
      <c r="I49" s="434">
        <f>I50+I58+I66</f>
        <v>0</v>
      </c>
      <c r="J49" s="434"/>
      <c r="K49" s="434"/>
      <c r="L49" s="434">
        <f t="shared" ref="L49:M49" si="12">L50+L58+L66</f>
        <v>0</v>
      </c>
      <c r="M49" s="434">
        <f t="shared" si="12"/>
        <v>0</v>
      </c>
    </row>
    <row r="50" spans="2:13" s="65" customFormat="1" ht="15" customHeight="1">
      <c r="B50" s="234" t="s">
        <v>2</v>
      </c>
      <c r="C50" s="76"/>
      <c r="D50" s="958" t="s">
        <v>952</v>
      </c>
      <c r="E50" s="240" t="s">
        <v>348</v>
      </c>
      <c r="F50" s="429"/>
      <c r="G50" s="429">
        <f>SUM(G51:G57)</f>
        <v>0</v>
      </c>
      <c r="H50" s="429"/>
      <c r="I50" s="429">
        <f>SUM(I51:I57)</f>
        <v>0</v>
      </c>
      <c r="J50" s="429"/>
      <c r="K50" s="429"/>
      <c r="L50" s="429">
        <f t="shared" ref="L50:M50" si="13">SUM(L51:L57)</f>
        <v>0</v>
      </c>
      <c r="M50" s="429">
        <f t="shared" si="13"/>
        <v>0</v>
      </c>
    </row>
    <row r="51" spans="2:13" s="65" customFormat="1" ht="15" customHeight="1">
      <c r="B51" s="235" t="s">
        <v>3</v>
      </c>
      <c r="C51" s="66"/>
      <c r="D51" s="959" t="s">
        <v>953</v>
      </c>
      <c r="E51" s="241" t="s">
        <v>349</v>
      </c>
      <c r="F51" s="1181"/>
      <c r="G51" s="415"/>
      <c r="H51" s="1171"/>
      <c r="I51" s="415"/>
      <c r="J51" s="1171"/>
      <c r="K51" s="1172"/>
      <c r="L51" s="415"/>
      <c r="M51" s="415"/>
    </row>
    <row r="52" spans="2:13" s="67" customFormat="1" ht="15" customHeight="1">
      <c r="B52" s="235" t="s">
        <v>4</v>
      </c>
      <c r="C52" s="66"/>
      <c r="D52" s="959" t="s">
        <v>954</v>
      </c>
      <c r="E52" s="241" t="s">
        <v>350</v>
      </c>
      <c r="F52" s="1181"/>
      <c r="G52" s="418"/>
      <c r="H52" s="1173"/>
      <c r="I52" s="418"/>
      <c r="J52" s="1173"/>
      <c r="K52" s="1174"/>
      <c r="L52" s="418"/>
      <c r="M52" s="418"/>
    </row>
    <row r="53" spans="2:13" s="67" customFormat="1" ht="15" customHeight="1">
      <c r="B53" s="236" t="s">
        <v>5</v>
      </c>
      <c r="C53" s="68"/>
      <c r="D53" s="959" t="s">
        <v>955</v>
      </c>
      <c r="E53" s="241" t="s">
        <v>351</v>
      </c>
      <c r="F53" s="1181"/>
      <c r="G53" s="418"/>
      <c r="H53" s="1173"/>
      <c r="I53" s="418"/>
      <c r="J53" s="1173"/>
      <c r="K53" s="1174"/>
      <c r="L53" s="418"/>
      <c r="M53" s="418"/>
    </row>
    <row r="54" spans="2:13" s="67" customFormat="1" ht="15" customHeight="1">
      <c r="B54" s="235" t="s">
        <v>6</v>
      </c>
      <c r="C54" s="66"/>
      <c r="D54" s="959" t="s">
        <v>956</v>
      </c>
      <c r="E54" s="241" t="s">
        <v>352</v>
      </c>
      <c r="F54" s="1181"/>
      <c r="G54" s="418"/>
      <c r="H54" s="1173"/>
      <c r="I54" s="418"/>
      <c r="J54" s="1173"/>
      <c r="K54" s="1174"/>
      <c r="L54" s="418"/>
      <c r="M54" s="418"/>
    </row>
    <row r="55" spans="2:13" s="64" customFormat="1" ht="15" customHeight="1">
      <c r="B55" s="236" t="s">
        <v>7</v>
      </c>
      <c r="C55" s="68"/>
      <c r="D55" s="959" t="s">
        <v>957</v>
      </c>
      <c r="E55" s="241" t="s">
        <v>353</v>
      </c>
      <c r="F55" s="1181"/>
      <c r="G55" s="421"/>
      <c r="H55" s="1175"/>
      <c r="I55" s="421"/>
      <c r="J55" s="1175"/>
      <c r="K55" s="1176"/>
      <c r="L55" s="421"/>
      <c r="M55" s="421"/>
    </row>
    <row r="56" spans="2:13" s="67" customFormat="1" ht="15" customHeight="1">
      <c r="B56" s="235" t="s">
        <v>8</v>
      </c>
      <c r="C56" s="66"/>
      <c r="D56" s="959" t="s">
        <v>958</v>
      </c>
      <c r="E56" s="241" t="s">
        <v>354</v>
      </c>
      <c r="F56" s="1181"/>
      <c r="G56" s="418"/>
      <c r="H56" s="1173"/>
      <c r="I56" s="418"/>
      <c r="J56" s="1173"/>
      <c r="K56" s="1174"/>
      <c r="L56" s="418"/>
      <c r="M56" s="418"/>
    </row>
    <row r="57" spans="2:13" s="67" customFormat="1" ht="15" customHeight="1">
      <c r="B57" s="235" t="s">
        <v>9</v>
      </c>
      <c r="C57" s="66"/>
      <c r="D57" s="959" t="s">
        <v>959</v>
      </c>
      <c r="E57" s="241" t="s">
        <v>355</v>
      </c>
      <c r="F57" s="1181"/>
      <c r="G57" s="418"/>
      <c r="H57" s="1173"/>
      <c r="I57" s="418"/>
      <c r="J57" s="1173"/>
      <c r="K57" s="1174"/>
      <c r="L57" s="418"/>
      <c r="M57" s="418"/>
    </row>
    <row r="58" spans="2:13" s="64" customFormat="1" ht="15" customHeight="1">
      <c r="B58" s="236" t="s">
        <v>10</v>
      </c>
      <c r="C58" s="68"/>
      <c r="D58" s="958" t="s">
        <v>960</v>
      </c>
      <c r="E58" s="240" t="s">
        <v>356</v>
      </c>
      <c r="F58" s="429"/>
      <c r="G58" s="429">
        <f>SUM(G59:G65)</f>
        <v>0</v>
      </c>
      <c r="H58" s="429"/>
      <c r="I58" s="429">
        <f>SUM(I59:I65)</f>
        <v>0</v>
      </c>
      <c r="J58" s="429"/>
      <c r="K58" s="429"/>
      <c r="L58" s="429">
        <f t="shared" ref="L58" si="14">SUM(L59:L65)</f>
        <v>0</v>
      </c>
      <c r="M58" s="429">
        <f>SUM(M59:M65)</f>
        <v>0</v>
      </c>
    </row>
    <row r="59" spans="2:13" s="67" customFormat="1" ht="15" customHeight="1">
      <c r="B59" s="235" t="s">
        <v>14</v>
      </c>
      <c r="C59" s="66"/>
      <c r="D59" s="959" t="s">
        <v>961</v>
      </c>
      <c r="E59" s="241" t="s">
        <v>357</v>
      </c>
      <c r="F59" s="1181"/>
      <c r="G59" s="418"/>
      <c r="H59" s="1173"/>
      <c r="I59" s="418"/>
      <c r="J59" s="1173"/>
      <c r="K59" s="1174"/>
      <c r="L59" s="418"/>
      <c r="M59" s="418"/>
    </row>
    <row r="60" spans="2:13" s="67" customFormat="1" ht="15" customHeight="1">
      <c r="B60" s="236" t="s">
        <v>15</v>
      </c>
      <c r="C60" s="68"/>
      <c r="D60" s="959" t="s">
        <v>962</v>
      </c>
      <c r="E60" s="241" t="s">
        <v>358</v>
      </c>
      <c r="F60" s="1181"/>
      <c r="G60" s="418"/>
      <c r="H60" s="1173"/>
      <c r="I60" s="418"/>
      <c r="J60" s="1173"/>
      <c r="K60" s="1174"/>
      <c r="L60" s="418"/>
      <c r="M60" s="418"/>
    </row>
    <row r="61" spans="2:13" s="67" customFormat="1" ht="15" customHeight="1">
      <c r="B61" s="235" t="s">
        <v>16</v>
      </c>
      <c r="C61" s="66"/>
      <c r="D61" s="959" t="s">
        <v>963</v>
      </c>
      <c r="E61" s="241" t="s">
        <v>359</v>
      </c>
      <c r="F61" s="1181"/>
      <c r="G61" s="418"/>
      <c r="H61" s="1173"/>
      <c r="I61" s="418"/>
      <c r="J61" s="1173"/>
      <c r="K61" s="1174"/>
      <c r="L61" s="418"/>
      <c r="M61" s="418"/>
    </row>
    <row r="62" spans="2:13" s="67" customFormat="1" ht="15" customHeight="1">
      <c r="B62" s="235" t="s">
        <v>17</v>
      </c>
      <c r="C62" s="66"/>
      <c r="D62" s="959" t="s">
        <v>964</v>
      </c>
      <c r="E62" s="241" t="s">
        <v>360</v>
      </c>
      <c r="F62" s="1181"/>
      <c r="G62" s="418"/>
      <c r="H62" s="1173"/>
      <c r="I62" s="418"/>
      <c r="J62" s="1173"/>
      <c r="K62" s="1174"/>
      <c r="L62" s="418"/>
      <c r="M62" s="418"/>
    </row>
    <row r="63" spans="2:13" s="64" customFormat="1" ht="15" customHeight="1">
      <c r="B63" s="236" t="s">
        <v>18</v>
      </c>
      <c r="C63" s="68"/>
      <c r="D63" s="959" t="s">
        <v>965</v>
      </c>
      <c r="E63" s="241" t="s">
        <v>361</v>
      </c>
      <c r="F63" s="1181"/>
      <c r="G63" s="421"/>
      <c r="H63" s="1175"/>
      <c r="I63" s="421"/>
      <c r="J63" s="1175"/>
      <c r="K63" s="1176"/>
      <c r="L63" s="421"/>
      <c r="M63" s="421"/>
    </row>
    <row r="64" spans="2:13" s="64" customFormat="1" ht="15" customHeight="1">
      <c r="B64" s="235" t="s">
        <v>11</v>
      </c>
      <c r="C64" s="66"/>
      <c r="D64" s="959" t="s">
        <v>966</v>
      </c>
      <c r="E64" s="241" t="s">
        <v>362</v>
      </c>
      <c r="F64" s="1181"/>
      <c r="G64" s="421"/>
      <c r="H64" s="1175"/>
      <c r="I64" s="421"/>
      <c r="J64" s="1175"/>
      <c r="K64" s="1176"/>
      <c r="L64" s="421"/>
      <c r="M64" s="421"/>
    </row>
    <row r="65" spans="2:13" s="64" customFormat="1" ht="15" customHeight="1">
      <c r="B65" s="236" t="s">
        <v>12</v>
      </c>
      <c r="C65" s="68"/>
      <c r="D65" s="959" t="s">
        <v>967</v>
      </c>
      <c r="E65" s="241" t="s">
        <v>363</v>
      </c>
      <c r="F65" s="1181"/>
      <c r="G65" s="421"/>
      <c r="H65" s="1175"/>
      <c r="I65" s="421"/>
      <c r="J65" s="1175"/>
      <c r="K65" s="1176"/>
      <c r="L65" s="421"/>
      <c r="M65" s="421"/>
    </row>
    <row r="66" spans="2:13" s="67" customFormat="1" ht="15" customHeight="1">
      <c r="B66" s="235" t="s">
        <v>13</v>
      </c>
      <c r="C66" s="66"/>
      <c r="D66" s="958" t="s">
        <v>968</v>
      </c>
      <c r="E66" s="240" t="s">
        <v>364</v>
      </c>
      <c r="F66" s="1171"/>
      <c r="G66" s="418"/>
      <c r="H66" s="1173"/>
      <c r="I66" s="418"/>
      <c r="J66" s="1173"/>
      <c r="K66" s="1174"/>
      <c r="L66" s="418"/>
      <c r="M66" s="418"/>
    </row>
    <row r="67" spans="2:13" s="67" customFormat="1" ht="15" customHeight="1">
      <c r="B67" s="235" t="s">
        <v>19</v>
      </c>
      <c r="C67" s="66"/>
      <c r="D67" s="697" t="s">
        <v>627</v>
      </c>
      <c r="E67" s="240" t="s">
        <v>365</v>
      </c>
      <c r="F67" s="1193">
        <v>0</v>
      </c>
      <c r="G67" s="1193">
        <v>0</v>
      </c>
      <c r="H67" s="1193">
        <v>0</v>
      </c>
      <c r="I67" s="1193">
        <v>1762</v>
      </c>
      <c r="J67" s="1193">
        <v>0</v>
      </c>
      <c r="K67" s="1193">
        <v>1762</v>
      </c>
      <c r="L67" s="1193">
        <f t="shared" ref="L67" si="15">L68+L76+L84</f>
        <v>0</v>
      </c>
      <c r="M67" s="1193">
        <f>M68+M76+M84</f>
        <v>0</v>
      </c>
    </row>
    <row r="68" spans="2:13" s="67" customFormat="1" ht="15" customHeight="1">
      <c r="B68" s="236" t="s">
        <v>20</v>
      </c>
      <c r="C68" s="68"/>
      <c r="D68" s="958" t="s">
        <v>969</v>
      </c>
      <c r="E68" s="240" t="s">
        <v>366</v>
      </c>
      <c r="F68" s="435"/>
      <c r="G68" s="435">
        <f>SUM(G69:G75)</f>
        <v>0</v>
      </c>
      <c r="H68" s="435"/>
      <c r="I68" s="435">
        <f>SUM(I69:I75)</f>
        <v>0</v>
      </c>
      <c r="J68" s="435"/>
      <c r="K68" s="435"/>
      <c r="L68" s="435">
        <f t="shared" ref="L68:M68" si="16">SUM(L69:L75)</f>
        <v>0</v>
      </c>
      <c r="M68" s="435">
        <f t="shared" si="16"/>
        <v>0</v>
      </c>
    </row>
    <row r="69" spans="2:13" s="67" customFormat="1" ht="15" customHeight="1">
      <c r="B69" s="235" t="s">
        <v>22</v>
      </c>
      <c r="C69" s="66"/>
      <c r="D69" s="962" t="s">
        <v>970</v>
      </c>
      <c r="E69" s="241" t="s">
        <v>367</v>
      </c>
      <c r="F69" s="1181"/>
      <c r="G69" s="418"/>
      <c r="H69" s="1173"/>
      <c r="I69" s="418"/>
      <c r="J69" s="1173"/>
      <c r="K69" s="1174"/>
      <c r="L69" s="418"/>
      <c r="M69" s="418"/>
    </row>
    <row r="70" spans="2:13" s="64" customFormat="1" ht="15" customHeight="1">
      <c r="B70" s="236" t="s">
        <v>23</v>
      </c>
      <c r="C70" s="68"/>
      <c r="D70" s="962" t="s">
        <v>971</v>
      </c>
      <c r="E70" s="241" t="s">
        <v>368</v>
      </c>
      <c r="F70" s="1181"/>
      <c r="G70" s="421"/>
      <c r="H70" s="1175"/>
      <c r="I70" s="421"/>
      <c r="J70" s="1175"/>
      <c r="K70" s="1176"/>
      <c r="L70" s="421"/>
      <c r="M70" s="421"/>
    </row>
    <row r="71" spans="2:13" s="64" customFormat="1" ht="15" customHeight="1">
      <c r="B71" s="235" t="s">
        <v>24</v>
      </c>
      <c r="C71" s="66"/>
      <c r="D71" s="962" t="s">
        <v>972</v>
      </c>
      <c r="E71" s="241" t="s">
        <v>369</v>
      </c>
      <c r="F71" s="1181"/>
      <c r="G71" s="421"/>
      <c r="H71" s="1175"/>
      <c r="I71" s="421"/>
      <c r="J71" s="1175"/>
      <c r="K71" s="1176"/>
      <c r="L71" s="421"/>
      <c r="M71" s="421"/>
    </row>
    <row r="72" spans="2:13" s="64" customFormat="1" ht="15" customHeight="1">
      <c r="B72" s="235" t="s">
        <v>25</v>
      </c>
      <c r="C72" s="66"/>
      <c r="D72" s="962" t="s">
        <v>973</v>
      </c>
      <c r="E72" s="241" t="s">
        <v>370</v>
      </c>
      <c r="F72" s="1181"/>
      <c r="G72" s="421"/>
      <c r="H72" s="1175"/>
      <c r="I72" s="421"/>
      <c r="J72" s="1175"/>
      <c r="K72" s="1176"/>
      <c r="L72" s="421"/>
      <c r="M72" s="421"/>
    </row>
    <row r="73" spans="2:13" s="64" customFormat="1" ht="15" customHeight="1">
      <c r="B73" s="236" t="s">
        <v>26</v>
      </c>
      <c r="C73" s="68"/>
      <c r="D73" s="962" t="s">
        <v>974</v>
      </c>
      <c r="E73" s="241" t="s">
        <v>371</v>
      </c>
      <c r="F73" s="1181"/>
      <c r="G73" s="421"/>
      <c r="H73" s="1175"/>
      <c r="I73" s="421"/>
      <c r="J73" s="1175"/>
      <c r="K73" s="1176"/>
      <c r="L73" s="421"/>
      <c r="M73" s="421"/>
    </row>
    <row r="74" spans="2:13" s="67" customFormat="1" ht="15" customHeight="1">
      <c r="B74" s="235" t="s">
        <v>27</v>
      </c>
      <c r="C74" s="66"/>
      <c r="D74" s="962" t="s">
        <v>975</v>
      </c>
      <c r="E74" s="241" t="s">
        <v>372</v>
      </c>
      <c r="F74" s="1181"/>
      <c r="G74" s="418"/>
      <c r="H74" s="1173"/>
      <c r="I74" s="418"/>
      <c r="J74" s="1173"/>
      <c r="K74" s="1174"/>
      <c r="L74" s="418"/>
      <c r="M74" s="418"/>
    </row>
    <row r="75" spans="2:13" s="67" customFormat="1" ht="15" customHeight="1">
      <c r="B75" s="236" t="s">
        <v>28</v>
      </c>
      <c r="C75" s="68"/>
      <c r="D75" s="962" t="s">
        <v>976</v>
      </c>
      <c r="E75" s="241" t="s">
        <v>373</v>
      </c>
      <c r="F75" s="1181"/>
      <c r="G75" s="418"/>
      <c r="H75" s="1173"/>
      <c r="I75" s="418"/>
      <c r="J75" s="1173"/>
      <c r="K75" s="1174"/>
      <c r="L75" s="418"/>
      <c r="M75" s="418"/>
    </row>
    <row r="76" spans="2:13" s="64" customFormat="1" ht="15" customHeight="1">
      <c r="B76" s="235" t="s">
        <v>29</v>
      </c>
      <c r="C76" s="66"/>
      <c r="D76" s="960" t="s">
        <v>977</v>
      </c>
      <c r="E76" s="240" t="s">
        <v>374</v>
      </c>
      <c r="F76" s="429"/>
      <c r="G76" s="429">
        <f>SUM(G77:G83)</f>
        <v>0</v>
      </c>
      <c r="H76" s="429"/>
      <c r="I76" s="429">
        <f>SUM(I77:I83)</f>
        <v>0</v>
      </c>
      <c r="J76" s="429"/>
      <c r="K76" s="429"/>
      <c r="L76" s="429">
        <f t="shared" ref="L76" si="17">SUM(L77:L83)</f>
        <v>0</v>
      </c>
      <c r="M76" s="429">
        <f>SUM(M77:M83)</f>
        <v>0</v>
      </c>
    </row>
    <row r="77" spans="2:13" s="67" customFormat="1" ht="15" customHeight="1">
      <c r="B77" s="235" t="s">
        <v>30</v>
      </c>
      <c r="C77" s="66"/>
      <c r="D77" s="962" t="s">
        <v>978</v>
      </c>
      <c r="E77" s="241" t="s">
        <v>375</v>
      </c>
      <c r="F77" s="1181"/>
      <c r="G77" s="421"/>
      <c r="H77" s="1175"/>
      <c r="I77" s="421"/>
      <c r="J77" s="1175"/>
      <c r="K77" s="1176"/>
      <c r="L77" s="421"/>
      <c r="M77" s="421"/>
    </row>
    <row r="78" spans="2:13" s="67" customFormat="1" ht="15" customHeight="1">
      <c r="B78" s="236" t="s">
        <v>31</v>
      </c>
      <c r="C78" s="68"/>
      <c r="D78" s="962" t="s">
        <v>979</v>
      </c>
      <c r="E78" s="241" t="s">
        <v>376</v>
      </c>
      <c r="F78" s="1181"/>
      <c r="G78" s="421"/>
      <c r="H78" s="1175"/>
      <c r="I78" s="421"/>
      <c r="J78" s="1175"/>
      <c r="K78" s="1176"/>
      <c r="L78" s="421"/>
      <c r="M78" s="421"/>
    </row>
    <row r="79" spans="2:13" s="67" customFormat="1" ht="15" customHeight="1">
      <c r="B79" s="235" t="s">
        <v>32</v>
      </c>
      <c r="C79" s="66"/>
      <c r="D79" s="962" t="s">
        <v>980</v>
      </c>
      <c r="E79" s="241" t="s">
        <v>377</v>
      </c>
      <c r="F79" s="1181"/>
      <c r="G79" s="421"/>
      <c r="H79" s="1175"/>
      <c r="I79" s="421"/>
      <c r="J79" s="1175"/>
      <c r="K79" s="1176"/>
      <c r="L79" s="421"/>
      <c r="M79" s="421"/>
    </row>
    <row r="80" spans="2:13" s="67" customFormat="1" ht="15" customHeight="1">
      <c r="B80" s="236" t="s">
        <v>33</v>
      </c>
      <c r="C80" s="68"/>
      <c r="D80" s="962" t="s">
        <v>981</v>
      </c>
      <c r="E80" s="241" t="s">
        <v>378</v>
      </c>
      <c r="F80" s="1181"/>
      <c r="G80" s="421"/>
      <c r="H80" s="1175"/>
      <c r="I80" s="421"/>
      <c r="J80" s="1175"/>
      <c r="K80" s="1176"/>
      <c r="L80" s="421"/>
      <c r="M80" s="421"/>
    </row>
    <row r="81" spans="2:16" s="67" customFormat="1" ht="15" customHeight="1">
      <c r="B81" s="235" t="s">
        <v>34</v>
      </c>
      <c r="C81" s="66"/>
      <c r="D81" s="962" t="s">
        <v>982</v>
      </c>
      <c r="E81" s="241" t="s">
        <v>379</v>
      </c>
      <c r="F81" s="1181"/>
      <c r="G81" s="421"/>
      <c r="H81" s="1175"/>
      <c r="I81" s="421"/>
      <c r="J81" s="1175"/>
      <c r="K81" s="1176"/>
      <c r="L81" s="421"/>
      <c r="M81" s="421"/>
    </row>
    <row r="82" spans="2:16" s="67" customFormat="1" ht="15" customHeight="1">
      <c r="B82" s="235" t="s">
        <v>35</v>
      </c>
      <c r="C82" s="66"/>
      <c r="D82" s="962" t="s">
        <v>983</v>
      </c>
      <c r="E82" s="241" t="s">
        <v>380</v>
      </c>
      <c r="F82" s="1181"/>
      <c r="G82" s="421"/>
      <c r="H82" s="1175"/>
      <c r="I82" s="421"/>
      <c r="J82" s="1175"/>
      <c r="K82" s="1176"/>
      <c r="L82" s="421"/>
      <c r="M82" s="421"/>
    </row>
    <row r="83" spans="2:16" s="67" customFormat="1" ht="15" customHeight="1">
      <c r="B83" s="236" t="s">
        <v>36</v>
      </c>
      <c r="C83" s="68"/>
      <c r="D83" s="962" t="s">
        <v>984</v>
      </c>
      <c r="E83" s="241" t="s">
        <v>381</v>
      </c>
      <c r="F83" s="1181"/>
      <c r="G83" s="421"/>
      <c r="H83" s="1175"/>
      <c r="I83" s="421"/>
      <c r="J83" s="1175"/>
      <c r="K83" s="1176"/>
      <c r="L83" s="421"/>
      <c r="M83" s="421"/>
    </row>
    <row r="84" spans="2:16" s="40" customFormat="1" ht="13.5" thickBot="1">
      <c r="B84" s="237" t="s">
        <v>37</v>
      </c>
      <c r="C84" s="238"/>
      <c r="D84" s="963" t="s">
        <v>985</v>
      </c>
      <c r="E84" s="242"/>
      <c r="F84" s="423"/>
      <c r="G84" s="424"/>
      <c r="H84" s="425"/>
      <c r="I84" s="424"/>
      <c r="J84" s="1179"/>
      <c r="K84" s="1180"/>
      <c r="L84" s="424"/>
      <c r="M84" s="424"/>
      <c r="N84" s="34"/>
      <c r="O84" s="34"/>
      <c r="P84" s="34"/>
    </row>
    <row r="85" spans="2:16" s="40" customFormat="1">
      <c r="B85" s="118"/>
      <c r="C85" s="118"/>
      <c r="D85" s="117"/>
      <c r="E85" s="177"/>
      <c r="F85" s="177"/>
      <c r="G85" s="118"/>
      <c r="H85" s="118"/>
      <c r="I85" s="118"/>
      <c r="J85" s="118"/>
      <c r="K85" s="118"/>
      <c r="L85" s="118"/>
      <c r="M85" s="118"/>
      <c r="N85" s="34"/>
      <c r="O85" s="34"/>
      <c r="P85" s="34"/>
    </row>
    <row r="86" spans="2:16" s="40" customFormat="1" ht="15">
      <c r="B86" s="118"/>
      <c r="C86" s="118"/>
      <c r="D86" s="440" t="s">
        <v>157</v>
      </c>
      <c r="E86" s="177"/>
      <c r="F86" s="177"/>
      <c r="G86" s="1051" t="s">
        <v>655</v>
      </c>
      <c r="H86" s="118"/>
      <c r="I86" s="118"/>
      <c r="J86" s="118"/>
      <c r="K86" s="118"/>
      <c r="L86" s="118"/>
      <c r="M86" s="118"/>
      <c r="N86" s="34"/>
      <c r="O86" s="34"/>
      <c r="P86" s="34"/>
    </row>
    <row r="87" spans="2:16" s="40" customFormat="1" ht="9" customHeight="1">
      <c r="B87" s="118"/>
      <c r="C87" s="118"/>
      <c r="D87" s="441"/>
      <c r="E87" s="177"/>
      <c r="F87" s="177"/>
      <c r="G87" s="118"/>
      <c r="H87" s="118"/>
      <c r="I87" s="118"/>
      <c r="J87" s="118"/>
      <c r="K87" s="118"/>
      <c r="L87" s="118"/>
      <c r="M87" s="118"/>
      <c r="N87" s="34"/>
      <c r="O87" s="34"/>
      <c r="P87" s="34"/>
    </row>
    <row r="88" spans="2:16" s="40" customFormat="1" ht="15">
      <c r="B88" s="118"/>
      <c r="C88" s="118"/>
      <c r="D88" s="440" t="s">
        <v>158</v>
      </c>
      <c r="E88" s="177"/>
      <c r="F88" s="177"/>
      <c r="G88" s="1051" t="s">
        <v>655</v>
      </c>
      <c r="H88" s="118"/>
      <c r="I88" s="118"/>
      <c r="J88" s="118"/>
      <c r="K88" s="118"/>
      <c r="L88" s="118"/>
      <c r="M88" s="118"/>
      <c r="N88" s="34"/>
      <c r="O88" s="34"/>
      <c r="P88" s="34"/>
    </row>
    <row r="89" spans="2:16" s="40" customFormat="1" ht="9" customHeight="1">
      <c r="B89" s="118"/>
      <c r="C89" s="118"/>
      <c r="D89" s="441"/>
      <c r="E89" s="177"/>
      <c r="F89" s="177"/>
      <c r="G89" s="118"/>
      <c r="H89" s="118"/>
      <c r="I89" s="118"/>
      <c r="J89" s="118"/>
      <c r="K89" s="118"/>
      <c r="L89" s="118"/>
      <c r="M89" s="118"/>
      <c r="N89" s="34"/>
      <c r="O89" s="34"/>
      <c r="P89" s="34"/>
    </row>
    <row r="90" spans="2:16" s="40" customFormat="1">
      <c r="B90" s="118"/>
      <c r="C90" s="118"/>
      <c r="D90" s="115" t="s">
        <v>50</v>
      </c>
      <c r="E90" s="177"/>
      <c r="F90" s="177"/>
      <c r="G90" s="118"/>
      <c r="H90" s="118"/>
      <c r="I90" s="118"/>
      <c r="J90" s="118"/>
      <c r="K90" s="118"/>
      <c r="L90" s="118"/>
      <c r="M90" s="118"/>
      <c r="N90" s="34"/>
      <c r="O90" s="34"/>
      <c r="P90" s="34"/>
    </row>
    <row r="91" spans="2:16" s="40" customFormat="1">
      <c r="B91" s="34"/>
      <c r="C91" s="34"/>
      <c r="D91" s="63"/>
      <c r="E91" s="69"/>
      <c r="F91" s="69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 s="40" customFormat="1">
      <c r="B92" s="34"/>
      <c r="C92" s="34"/>
      <c r="D92" s="63"/>
      <c r="E92" s="67"/>
      <c r="F92" s="67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 s="40" customFormat="1">
      <c r="B93" s="34"/>
      <c r="C93" s="34"/>
      <c r="D93" s="63"/>
      <c r="E93" s="67"/>
      <c r="F93" s="67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2:16" s="40" customFormat="1">
      <c r="B94" s="34"/>
      <c r="C94" s="34"/>
      <c r="D94" s="63"/>
      <c r="E94" s="67"/>
      <c r="F94" s="67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 s="40" customFormat="1">
      <c r="B95" s="34"/>
      <c r="C95" s="34"/>
      <c r="D95" s="63"/>
      <c r="E95" s="67"/>
      <c r="F95" s="67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s="40" customFormat="1">
      <c r="B96" s="34"/>
      <c r="C96" s="34"/>
      <c r="D96" s="63"/>
      <c r="E96" s="67"/>
      <c r="F96" s="67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s="40" customFormat="1">
      <c r="B97" s="34"/>
      <c r="C97" s="34"/>
      <c r="D97" s="63"/>
      <c r="E97" s="67"/>
      <c r="F97" s="67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 s="40" customFormat="1">
      <c r="B98" s="34"/>
      <c r="C98" s="34"/>
      <c r="D98" s="63"/>
      <c r="E98" s="67"/>
      <c r="F98" s="67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s="40" customFormat="1">
      <c r="B99" s="34"/>
      <c r="C99" s="34"/>
      <c r="D99" s="63"/>
      <c r="E99" s="67"/>
      <c r="F99" s="67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s="40" customFormat="1">
      <c r="B100" s="34"/>
      <c r="C100" s="34"/>
      <c r="D100" s="63"/>
      <c r="E100" s="67"/>
      <c r="F100" s="67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2:16" s="40" customFormat="1">
      <c r="B101" s="34"/>
      <c r="C101" s="34"/>
      <c r="D101" s="63"/>
      <c r="E101" s="67"/>
      <c r="F101" s="67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 s="40" customFormat="1">
      <c r="B102" s="34"/>
      <c r="C102" s="34"/>
      <c r="D102" s="63"/>
      <c r="E102" s="67"/>
      <c r="F102" s="67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2:16" s="40" customFormat="1">
      <c r="B103" s="34"/>
      <c r="C103" s="34"/>
      <c r="D103" s="63"/>
      <c r="E103" s="67"/>
      <c r="F103" s="67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2:16" s="40" customFormat="1">
      <c r="B104" s="34"/>
      <c r="C104" s="34"/>
      <c r="D104" s="63"/>
      <c r="E104" s="67"/>
      <c r="F104" s="67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2:16" s="40" customFormat="1">
      <c r="B105" s="34"/>
      <c r="C105" s="34"/>
      <c r="D105" s="63"/>
      <c r="E105" s="67"/>
      <c r="F105" s="67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 s="40" customFormat="1">
      <c r="B106" s="34"/>
      <c r="C106" s="34"/>
      <c r="D106" s="63"/>
      <c r="E106" s="67"/>
      <c r="F106" s="67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2:16" s="40" customFormat="1">
      <c r="B107" s="34"/>
      <c r="C107" s="34"/>
      <c r="D107" s="63"/>
      <c r="E107" s="67"/>
      <c r="F107" s="67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 s="40" customFormat="1">
      <c r="B108" s="34"/>
      <c r="C108" s="34"/>
      <c r="D108" s="63"/>
      <c r="E108" s="67"/>
      <c r="F108" s="67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 s="40" customFormat="1">
      <c r="B109" s="34"/>
      <c r="C109" s="34"/>
      <c r="D109" s="63"/>
      <c r="E109" s="67"/>
      <c r="F109" s="67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2:16" s="40" customFormat="1">
      <c r="B110" s="34"/>
      <c r="C110" s="34"/>
      <c r="D110" s="63"/>
      <c r="E110" s="67"/>
      <c r="F110" s="67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2:16" s="40" customFormat="1">
      <c r="B111" s="34"/>
      <c r="C111" s="34"/>
      <c r="D111" s="63"/>
      <c r="E111" s="67"/>
      <c r="F111" s="67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2:16" s="40" customFormat="1">
      <c r="B112" s="34"/>
      <c r="C112" s="34"/>
      <c r="D112" s="63"/>
      <c r="E112" s="67"/>
      <c r="F112" s="67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2:16" s="40" customFormat="1">
      <c r="B113" s="34"/>
      <c r="C113" s="34"/>
      <c r="D113" s="63"/>
      <c r="E113" s="67"/>
      <c r="F113" s="67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 s="40" customFormat="1">
      <c r="B114" s="34"/>
      <c r="C114" s="34"/>
      <c r="D114" s="63"/>
      <c r="E114" s="67"/>
      <c r="F114" s="67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2:16" s="40" customFormat="1">
      <c r="B115" s="34"/>
      <c r="C115" s="34"/>
      <c r="D115" s="63"/>
      <c r="E115" s="67"/>
      <c r="F115" s="67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2:16" s="40" customFormat="1">
      <c r="B116" s="34"/>
      <c r="C116" s="34"/>
      <c r="D116" s="63"/>
      <c r="E116" s="67"/>
      <c r="F116" s="67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2:16" s="40" customFormat="1">
      <c r="B117" s="34"/>
      <c r="C117" s="34"/>
      <c r="D117" s="63"/>
      <c r="E117" s="60"/>
      <c r="F117" s="60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 s="40" customFormat="1">
      <c r="B118" s="34"/>
      <c r="C118" s="34"/>
      <c r="D118" s="63"/>
      <c r="E118" s="60"/>
      <c r="F118" s="60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2:16" s="40" customFormat="1">
      <c r="B119" s="34"/>
      <c r="C119" s="34"/>
      <c r="D119" s="63"/>
      <c r="E119" s="60"/>
      <c r="F119" s="60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s="40" customFormat="1">
      <c r="B120" s="34"/>
      <c r="C120" s="34"/>
      <c r="D120" s="63"/>
      <c r="E120" s="60"/>
      <c r="F120" s="60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 s="40" customFormat="1">
      <c r="B121" s="34"/>
      <c r="C121" s="34"/>
      <c r="D121" s="63"/>
      <c r="E121" s="60"/>
      <c r="F121" s="60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s="40" customFormat="1">
      <c r="B122" s="34"/>
      <c r="C122" s="34"/>
      <c r="D122" s="63"/>
      <c r="E122" s="60"/>
      <c r="F122" s="60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2:16" s="40" customFormat="1">
      <c r="B123" s="34"/>
      <c r="C123" s="34"/>
      <c r="D123" s="63"/>
      <c r="E123" s="60"/>
      <c r="F123" s="60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 s="40" customFormat="1">
      <c r="B124" s="34"/>
      <c r="C124" s="34"/>
      <c r="D124" s="63"/>
      <c r="E124" s="60"/>
      <c r="F124" s="60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2:16" s="40" customFormat="1">
      <c r="B125" s="34"/>
      <c r="C125" s="34"/>
      <c r="D125" s="63"/>
      <c r="E125" s="60"/>
      <c r="F125" s="60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s="40" customFormat="1">
      <c r="B126" s="34"/>
      <c r="C126" s="34"/>
      <c r="D126" s="63"/>
      <c r="E126" s="60"/>
      <c r="F126" s="60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2:16" s="40" customFormat="1">
      <c r="B127" s="34"/>
      <c r="C127" s="34"/>
      <c r="D127" s="63"/>
      <c r="E127" s="60"/>
      <c r="F127" s="60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s="40" customFormat="1">
      <c r="B128" s="34"/>
      <c r="C128" s="34"/>
      <c r="D128" s="63"/>
      <c r="E128" s="60"/>
      <c r="F128" s="60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 s="40" customFormat="1">
      <c r="B129" s="34"/>
      <c r="C129" s="34"/>
      <c r="D129" s="63"/>
      <c r="E129" s="60"/>
      <c r="F129" s="60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s="40" customFormat="1">
      <c r="B130" s="34"/>
      <c r="C130" s="34"/>
      <c r="D130" s="63"/>
      <c r="E130" s="60"/>
      <c r="F130" s="60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2:16" s="40" customFormat="1">
      <c r="B131" s="34"/>
      <c r="C131" s="34"/>
      <c r="D131" s="63"/>
      <c r="E131" s="60"/>
      <c r="F131" s="60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s="40" customFormat="1">
      <c r="B132" s="34"/>
      <c r="C132" s="34"/>
      <c r="D132" s="63"/>
      <c r="E132" s="60"/>
      <c r="F132" s="60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2:16" s="40" customFormat="1">
      <c r="B133" s="34"/>
      <c r="C133" s="34"/>
      <c r="D133" s="63"/>
      <c r="E133" s="60"/>
      <c r="F133" s="60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s="40" customFormat="1">
      <c r="B134" s="34"/>
      <c r="C134" s="34"/>
      <c r="D134" s="63"/>
      <c r="E134" s="60"/>
      <c r="F134" s="60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 s="40" customFormat="1">
      <c r="B135" s="34"/>
      <c r="C135" s="34"/>
      <c r="D135" s="63"/>
      <c r="E135" s="60"/>
      <c r="F135" s="60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s="40" customFormat="1">
      <c r="B136" s="34"/>
      <c r="C136" s="34"/>
      <c r="D136" s="63"/>
      <c r="E136" s="60"/>
      <c r="F136" s="60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2:16" s="40" customFormat="1">
      <c r="B137" s="34"/>
      <c r="C137" s="34"/>
      <c r="D137" s="63"/>
      <c r="E137" s="60"/>
      <c r="F137" s="60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s="40" customFormat="1">
      <c r="B138" s="34"/>
      <c r="C138" s="34"/>
      <c r="D138" s="63"/>
      <c r="E138" s="60"/>
      <c r="F138" s="60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2:16" s="40" customFormat="1">
      <c r="B139" s="34"/>
      <c r="C139" s="34"/>
      <c r="D139" s="63"/>
      <c r="E139" s="60"/>
      <c r="F139" s="60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s="40" customFormat="1">
      <c r="B140" s="34"/>
      <c r="C140" s="34"/>
      <c r="D140" s="63"/>
      <c r="E140" s="60"/>
      <c r="F140" s="60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 s="40" customFormat="1">
      <c r="B141" s="34"/>
      <c r="C141" s="34"/>
      <c r="D141" s="63"/>
      <c r="E141" s="60"/>
      <c r="F141" s="60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s="40" customFormat="1">
      <c r="B142" s="34"/>
      <c r="C142" s="34"/>
      <c r="D142" s="63"/>
      <c r="E142" s="60"/>
      <c r="F142" s="60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2:16" s="40" customFormat="1">
      <c r="B143" s="34"/>
      <c r="C143" s="34"/>
      <c r="D143" s="63"/>
      <c r="E143" s="60"/>
      <c r="F143" s="60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s="40" customFormat="1">
      <c r="B144" s="34"/>
      <c r="C144" s="34"/>
      <c r="D144" s="63"/>
      <c r="E144" s="60"/>
      <c r="F144" s="60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2:16" s="40" customFormat="1">
      <c r="B145" s="34"/>
      <c r="C145" s="34"/>
      <c r="D145" s="63"/>
      <c r="E145" s="60"/>
      <c r="F145" s="60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s="40" customFormat="1">
      <c r="B146" s="34"/>
      <c r="C146" s="34"/>
      <c r="D146" s="63"/>
      <c r="E146" s="60"/>
      <c r="F146" s="60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6" s="40" customFormat="1">
      <c r="B147" s="34"/>
      <c r="C147" s="34"/>
      <c r="D147" s="63"/>
      <c r="E147" s="60"/>
      <c r="F147" s="60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s="40" customFormat="1">
      <c r="B148" s="34"/>
      <c r="C148" s="34"/>
      <c r="D148" s="63"/>
      <c r="E148" s="60"/>
      <c r="F148" s="60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2:16" s="40" customFormat="1">
      <c r="B149" s="34"/>
      <c r="C149" s="34"/>
      <c r="D149" s="63"/>
      <c r="E149" s="60"/>
      <c r="F149" s="60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s="40" customFormat="1">
      <c r="B150" s="34"/>
      <c r="C150" s="34"/>
      <c r="D150" s="63"/>
      <c r="E150" s="60"/>
      <c r="F150" s="60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2:16" s="40" customFormat="1">
      <c r="B151" s="34"/>
      <c r="C151" s="34"/>
      <c r="D151" s="63"/>
      <c r="E151" s="60"/>
      <c r="F151" s="60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s="40" customFormat="1">
      <c r="B152" s="34"/>
      <c r="C152" s="34"/>
      <c r="D152" s="63"/>
      <c r="E152" s="60"/>
      <c r="F152" s="60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2:16" s="40" customFormat="1">
      <c r="B153" s="34"/>
      <c r="C153" s="34"/>
      <c r="D153" s="63"/>
      <c r="E153" s="60"/>
      <c r="F153" s="60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s="40" customFormat="1">
      <c r="B154" s="34"/>
      <c r="C154" s="34"/>
      <c r="D154" s="63"/>
      <c r="E154" s="60"/>
      <c r="F154" s="60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6" s="40" customFormat="1">
      <c r="B155" s="34"/>
      <c r="C155" s="34"/>
      <c r="D155" s="63"/>
      <c r="E155" s="60"/>
      <c r="F155" s="60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s="40" customFormat="1">
      <c r="B156" s="34"/>
      <c r="C156" s="34"/>
      <c r="D156" s="63"/>
      <c r="E156" s="60"/>
      <c r="F156" s="60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2:16" s="40" customFormat="1">
      <c r="B157" s="34"/>
      <c r="C157" s="34"/>
      <c r="D157" s="63"/>
      <c r="E157" s="60"/>
      <c r="F157" s="60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s="40" customFormat="1">
      <c r="B158" s="34"/>
      <c r="C158" s="34"/>
      <c r="D158" s="63"/>
      <c r="E158" s="60"/>
      <c r="F158" s="60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2:16" s="40" customFormat="1">
      <c r="B159" s="34"/>
      <c r="C159" s="34"/>
      <c r="D159" s="63"/>
      <c r="E159" s="60"/>
      <c r="F159" s="60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s="40" customFormat="1">
      <c r="B160" s="34"/>
      <c r="C160" s="34"/>
      <c r="D160" s="63"/>
      <c r="E160" s="60"/>
      <c r="F160" s="60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2:16" s="40" customFormat="1">
      <c r="B161" s="34"/>
      <c r="C161" s="34"/>
      <c r="D161" s="63"/>
      <c r="E161" s="60"/>
      <c r="F161" s="60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s="40" customFormat="1">
      <c r="B162" s="34"/>
      <c r="C162" s="34"/>
      <c r="D162" s="63"/>
      <c r="E162" s="60"/>
      <c r="F162" s="60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2:16" s="40" customFormat="1">
      <c r="B163" s="34"/>
      <c r="C163" s="34"/>
      <c r="D163" s="63"/>
      <c r="E163" s="60"/>
      <c r="F163" s="60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s="40" customFormat="1">
      <c r="B164" s="34"/>
      <c r="C164" s="34"/>
      <c r="D164" s="63"/>
      <c r="E164" s="60"/>
      <c r="F164" s="60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2:16" s="40" customFormat="1">
      <c r="B165" s="34"/>
      <c r="C165" s="34"/>
      <c r="D165" s="63"/>
      <c r="E165" s="60"/>
      <c r="F165" s="60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s="40" customFormat="1">
      <c r="B166" s="34"/>
      <c r="C166" s="34"/>
      <c r="D166" s="63"/>
      <c r="E166" s="60"/>
      <c r="F166" s="60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2:16" s="40" customFormat="1">
      <c r="B167" s="34"/>
      <c r="C167" s="34"/>
      <c r="D167" s="63"/>
      <c r="E167" s="60"/>
      <c r="F167" s="60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s="40" customFormat="1">
      <c r="B168" s="34"/>
      <c r="C168" s="34"/>
      <c r="D168" s="63"/>
      <c r="E168" s="60"/>
      <c r="F168" s="60"/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</sheetData>
  <sheetProtection algorithmName="SHA-512" hashValue="mm90dceywKCO0C2pSd2AoEQecV8GjRvr3qJ/WstvzUCutxNZB8ZDO3BJIkacxiJxmuXkQ8XKkvU+ZgbvEt9IPQ==" saltValue="I+31h3EokZtXirHHNtj/uw==" spinCount="100000" sheet="1" objects="1" scenarios="1"/>
  <mergeCells count="17">
    <mergeCell ref="G3:M3"/>
    <mergeCell ref="B4:M4"/>
    <mergeCell ref="F8:G8"/>
    <mergeCell ref="L8:M8"/>
    <mergeCell ref="J8:K8"/>
    <mergeCell ref="H8:I8"/>
    <mergeCell ref="D8:D9"/>
    <mergeCell ref="B8:B9"/>
    <mergeCell ref="E8:E9"/>
    <mergeCell ref="E6:F6"/>
    <mergeCell ref="J47:K47"/>
    <mergeCell ref="L47:M47"/>
    <mergeCell ref="B47:B48"/>
    <mergeCell ref="D47:D48"/>
    <mergeCell ref="E47:E48"/>
    <mergeCell ref="F47:G47"/>
    <mergeCell ref="H47:I47"/>
  </mergeCells>
  <pageMargins left="0" right="0" top="0" bottom="0" header="0" footer="0"/>
  <pageSetup paperSize="9" scale="72" orientation="landscape" r:id="rId1"/>
  <rowBreaks count="1" manualBreakCount="1">
    <brk id="46" min="1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B1:AD63"/>
  <sheetViews>
    <sheetView zoomScale="85" zoomScaleNormal="85" zoomScaleSheetLayoutView="80" workbookViewId="0">
      <selection activeCell="A15" sqref="A15"/>
    </sheetView>
  </sheetViews>
  <sheetFormatPr defaultColWidth="10.42578125" defaultRowHeight="12.75"/>
  <cols>
    <col min="1" max="1" width="1.7109375" style="10" customWidth="1"/>
    <col min="2" max="2" width="11.140625" style="10" customWidth="1"/>
    <col min="3" max="3" width="4.85546875" style="10" customWidth="1"/>
    <col min="4" max="4" width="39.42578125" style="109" customWidth="1"/>
    <col min="5" max="5" width="19" style="1083" customWidth="1"/>
    <col min="6" max="6" width="14.7109375" style="1084" customWidth="1"/>
    <col min="7" max="7" width="14.42578125" style="1084" customWidth="1"/>
    <col min="8" max="8" width="6.42578125" style="1084" customWidth="1"/>
    <col min="9" max="9" width="8.28515625" style="1084" customWidth="1"/>
    <col min="10" max="10" width="13.42578125" style="1084" customWidth="1"/>
    <col min="11" max="11" width="10.140625" style="1085" customWidth="1"/>
    <col min="12" max="13" width="6.42578125" style="1084" customWidth="1"/>
    <col min="14" max="14" width="9.85546875" style="1084" customWidth="1"/>
    <col min="15" max="16" width="6.42578125" style="1084" customWidth="1"/>
    <col min="17" max="17" width="8.140625" style="1084" customWidth="1"/>
    <col min="18" max="18" width="6.42578125" style="1084" customWidth="1"/>
    <col min="19" max="19" width="8.140625" style="1084" bestFit="1" customWidth="1"/>
    <col min="20" max="20" width="6.42578125" style="1084" customWidth="1"/>
    <col min="21" max="21" width="13.5703125" style="1084" customWidth="1"/>
    <col min="22" max="22" width="6.42578125" style="1084" customWidth="1"/>
    <col min="23" max="23" width="6.5703125" style="1084" customWidth="1"/>
    <col min="24" max="24" width="7.42578125" style="1085" customWidth="1"/>
    <col min="25" max="25" width="6.42578125" style="1084" customWidth="1"/>
    <col min="26" max="26" width="7.85546875" style="1084" customWidth="1"/>
    <col min="27" max="27" width="13.140625" style="1084" bestFit="1" customWidth="1"/>
    <col min="28" max="28" width="6.42578125" style="1084" customWidth="1"/>
    <col min="29" max="29" width="14.5703125" style="1084" customWidth="1"/>
    <col min="30" max="30" width="15.28515625" style="1084" bestFit="1" customWidth="1"/>
    <col min="31" max="238" width="10.42578125" style="10"/>
    <col min="239" max="239" width="4.42578125" style="10" customWidth="1"/>
    <col min="240" max="240" width="28" style="10" customWidth="1"/>
    <col min="241" max="241" width="10.42578125" style="10" customWidth="1"/>
    <col min="242" max="243" width="8.5703125" style="10" customWidth="1"/>
    <col min="244" max="244" width="6.5703125" style="10" customWidth="1"/>
    <col min="245" max="245" width="10.7109375" style="10" customWidth="1"/>
    <col min="246" max="247" width="4.85546875" style="10" customWidth="1"/>
    <col min="248" max="248" width="5.7109375" style="10" customWidth="1"/>
    <col min="249" max="249" width="7.5703125" style="10" customWidth="1"/>
    <col min="250" max="250" width="4.7109375" style="10" customWidth="1"/>
    <col min="251" max="251" width="6" style="10" customWidth="1"/>
    <col min="252" max="252" width="5" style="10" customWidth="1"/>
    <col min="253" max="253" width="4.42578125" style="10" customWidth="1"/>
    <col min="254" max="254" width="9.85546875" style="10" customWidth="1"/>
    <col min="255" max="256" width="6.7109375" style="10" customWidth="1"/>
    <col min="257" max="257" width="5.42578125" style="10" customWidth="1"/>
    <col min="258" max="260" width="5" style="10" customWidth="1"/>
    <col min="261" max="261" width="6.140625" style="10" customWidth="1"/>
    <col min="262" max="262" width="6.42578125" style="10" customWidth="1"/>
    <col min="263" max="263" width="8.42578125" style="10" customWidth="1"/>
    <col min="264" max="264" width="8.28515625" style="10" customWidth="1"/>
    <col min="265" max="265" width="9.85546875" style="10" customWidth="1"/>
    <col min="266" max="266" width="6.7109375" style="10" customWidth="1"/>
    <col min="267" max="267" width="10.7109375" style="10" customWidth="1"/>
    <col min="268" max="494" width="10.42578125" style="10"/>
    <col min="495" max="495" width="4.42578125" style="10" customWidth="1"/>
    <col min="496" max="496" width="28" style="10" customWidth="1"/>
    <col min="497" max="497" width="10.42578125" style="10" customWidth="1"/>
    <col min="498" max="499" width="8.5703125" style="10" customWidth="1"/>
    <col min="500" max="500" width="6.5703125" style="10" customWidth="1"/>
    <col min="501" max="501" width="10.7109375" style="10" customWidth="1"/>
    <col min="502" max="503" width="4.85546875" style="10" customWidth="1"/>
    <col min="504" max="504" width="5.7109375" style="10" customWidth="1"/>
    <col min="505" max="505" width="7.5703125" style="10" customWidth="1"/>
    <col min="506" max="506" width="4.7109375" style="10" customWidth="1"/>
    <col min="507" max="507" width="6" style="10" customWidth="1"/>
    <col min="508" max="508" width="5" style="10" customWidth="1"/>
    <col min="509" max="509" width="4.42578125" style="10" customWidth="1"/>
    <col min="510" max="510" width="9.85546875" style="10" customWidth="1"/>
    <col min="511" max="512" width="6.7109375" style="10" customWidth="1"/>
    <col min="513" max="513" width="5.42578125" style="10" customWidth="1"/>
    <col min="514" max="516" width="5" style="10" customWidth="1"/>
    <col min="517" max="517" width="6.140625" style="10" customWidth="1"/>
    <col min="518" max="518" width="6.42578125" style="10" customWidth="1"/>
    <col min="519" max="519" width="8.42578125" style="10" customWidth="1"/>
    <col min="520" max="520" width="8.28515625" style="10" customWidth="1"/>
    <col min="521" max="521" width="9.85546875" style="10" customWidth="1"/>
    <col min="522" max="522" width="6.7109375" style="10" customWidth="1"/>
    <col min="523" max="523" width="10.7109375" style="10" customWidth="1"/>
    <col min="524" max="750" width="10.42578125" style="10"/>
    <col min="751" max="751" width="4.42578125" style="10" customWidth="1"/>
    <col min="752" max="752" width="28" style="10" customWidth="1"/>
    <col min="753" max="753" width="10.42578125" style="10" customWidth="1"/>
    <col min="754" max="755" width="8.5703125" style="10" customWidth="1"/>
    <col min="756" max="756" width="6.5703125" style="10" customWidth="1"/>
    <col min="757" max="757" width="10.7109375" style="10" customWidth="1"/>
    <col min="758" max="759" width="4.85546875" style="10" customWidth="1"/>
    <col min="760" max="760" width="5.7109375" style="10" customWidth="1"/>
    <col min="761" max="761" width="7.5703125" style="10" customWidth="1"/>
    <col min="762" max="762" width="4.7109375" style="10" customWidth="1"/>
    <col min="763" max="763" width="6" style="10" customWidth="1"/>
    <col min="764" max="764" width="5" style="10" customWidth="1"/>
    <col min="765" max="765" width="4.42578125" style="10" customWidth="1"/>
    <col min="766" max="766" width="9.85546875" style="10" customWidth="1"/>
    <col min="767" max="768" width="6.7109375" style="10" customWidth="1"/>
    <col min="769" max="769" width="5.42578125" style="10" customWidth="1"/>
    <col min="770" max="772" width="5" style="10" customWidth="1"/>
    <col min="773" max="773" width="6.140625" style="10" customWidth="1"/>
    <col min="774" max="774" width="6.42578125" style="10" customWidth="1"/>
    <col min="775" max="775" width="8.42578125" style="10" customWidth="1"/>
    <col min="776" max="776" width="8.28515625" style="10" customWidth="1"/>
    <col min="777" max="777" width="9.85546875" style="10" customWidth="1"/>
    <col min="778" max="778" width="6.7109375" style="10" customWidth="1"/>
    <col min="779" max="779" width="10.7109375" style="10" customWidth="1"/>
    <col min="780" max="1006" width="10.42578125" style="10"/>
    <col min="1007" max="1007" width="4.42578125" style="10" customWidth="1"/>
    <col min="1008" max="1008" width="28" style="10" customWidth="1"/>
    <col min="1009" max="1009" width="10.42578125" style="10" customWidth="1"/>
    <col min="1010" max="1011" width="8.5703125" style="10" customWidth="1"/>
    <col min="1012" max="1012" width="6.5703125" style="10" customWidth="1"/>
    <col min="1013" max="1013" width="10.7109375" style="10" customWidth="1"/>
    <col min="1014" max="1015" width="4.85546875" style="10" customWidth="1"/>
    <col min="1016" max="1016" width="5.7109375" style="10" customWidth="1"/>
    <col min="1017" max="1017" width="7.5703125" style="10" customWidth="1"/>
    <col min="1018" max="1018" width="4.7109375" style="10" customWidth="1"/>
    <col min="1019" max="1019" width="6" style="10" customWidth="1"/>
    <col min="1020" max="1020" width="5" style="10" customWidth="1"/>
    <col min="1021" max="1021" width="4.42578125" style="10" customWidth="1"/>
    <col min="1022" max="1022" width="9.85546875" style="10" customWidth="1"/>
    <col min="1023" max="1024" width="6.7109375" style="10" customWidth="1"/>
    <col min="1025" max="1025" width="5.42578125" style="10" customWidth="1"/>
    <col min="1026" max="1028" width="5" style="10" customWidth="1"/>
    <col min="1029" max="1029" width="6.140625" style="10" customWidth="1"/>
    <col min="1030" max="1030" width="6.42578125" style="10" customWidth="1"/>
    <col min="1031" max="1031" width="8.42578125" style="10" customWidth="1"/>
    <col min="1032" max="1032" width="8.28515625" style="10" customWidth="1"/>
    <col min="1033" max="1033" width="9.85546875" style="10" customWidth="1"/>
    <col min="1034" max="1034" width="6.7109375" style="10" customWidth="1"/>
    <col min="1035" max="1035" width="10.7109375" style="10" customWidth="1"/>
    <col min="1036" max="1262" width="10.42578125" style="10"/>
    <col min="1263" max="1263" width="4.42578125" style="10" customWidth="1"/>
    <col min="1264" max="1264" width="28" style="10" customWidth="1"/>
    <col min="1265" max="1265" width="10.42578125" style="10" customWidth="1"/>
    <col min="1266" max="1267" width="8.5703125" style="10" customWidth="1"/>
    <col min="1268" max="1268" width="6.5703125" style="10" customWidth="1"/>
    <col min="1269" max="1269" width="10.7109375" style="10" customWidth="1"/>
    <col min="1270" max="1271" width="4.85546875" style="10" customWidth="1"/>
    <col min="1272" max="1272" width="5.7109375" style="10" customWidth="1"/>
    <col min="1273" max="1273" width="7.5703125" style="10" customWidth="1"/>
    <col min="1274" max="1274" width="4.7109375" style="10" customWidth="1"/>
    <col min="1275" max="1275" width="6" style="10" customWidth="1"/>
    <col min="1276" max="1276" width="5" style="10" customWidth="1"/>
    <col min="1277" max="1277" width="4.42578125" style="10" customWidth="1"/>
    <col min="1278" max="1278" width="9.85546875" style="10" customWidth="1"/>
    <col min="1279" max="1280" width="6.7109375" style="10" customWidth="1"/>
    <col min="1281" max="1281" width="5.42578125" style="10" customWidth="1"/>
    <col min="1282" max="1284" width="5" style="10" customWidth="1"/>
    <col min="1285" max="1285" width="6.140625" style="10" customWidth="1"/>
    <col min="1286" max="1286" width="6.42578125" style="10" customWidth="1"/>
    <col min="1287" max="1287" width="8.42578125" style="10" customWidth="1"/>
    <col min="1288" max="1288" width="8.28515625" style="10" customWidth="1"/>
    <col min="1289" max="1289" width="9.85546875" style="10" customWidth="1"/>
    <col min="1290" max="1290" width="6.7109375" style="10" customWidth="1"/>
    <col min="1291" max="1291" width="10.7109375" style="10" customWidth="1"/>
    <col min="1292" max="1518" width="10.42578125" style="10"/>
    <col min="1519" max="1519" width="4.42578125" style="10" customWidth="1"/>
    <col min="1520" max="1520" width="28" style="10" customWidth="1"/>
    <col min="1521" max="1521" width="10.42578125" style="10" customWidth="1"/>
    <col min="1522" max="1523" width="8.5703125" style="10" customWidth="1"/>
    <col min="1524" max="1524" width="6.5703125" style="10" customWidth="1"/>
    <col min="1525" max="1525" width="10.7109375" style="10" customWidth="1"/>
    <col min="1526" max="1527" width="4.85546875" style="10" customWidth="1"/>
    <col min="1528" max="1528" width="5.7109375" style="10" customWidth="1"/>
    <col min="1529" max="1529" width="7.5703125" style="10" customWidth="1"/>
    <col min="1530" max="1530" width="4.7109375" style="10" customWidth="1"/>
    <col min="1531" max="1531" width="6" style="10" customWidth="1"/>
    <col min="1532" max="1532" width="5" style="10" customWidth="1"/>
    <col min="1533" max="1533" width="4.42578125" style="10" customWidth="1"/>
    <col min="1534" max="1534" width="9.85546875" style="10" customWidth="1"/>
    <col min="1535" max="1536" width="6.7109375" style="10" customWidth="1"/>
    <col min="1537" max="1537" width="5.42578125" style="10" customWidth="1"/>
    <col min="1538" max="1540" width="5" style="10" customWidth="1"/>
    <col min="1541" max="1541" width="6.140625" style="10" customWidth="1"/>
    <col min="1542" max="1542" width="6.42578125" style="10" customWidth="1"/>
    <col min="1543" max="1543" width="8.42578125" style="10" customWidth="1"/>
    <col min="1544" max="1544" width="8.28515625" style="10" customWidth="1"/>
    <col min="1545" max="1545" width="9.85546875" style="10" customWidth="1"/>
    <col min="1546" max="1546" width="6.7109375" style="10" customWidth="1"/>
    <col min="1547" max="1547" width="10.7109375" style="10" customWidth="1"/>
    <col min="1548" max="1774" width="10.42578125" style="10"/>
    <col min="1775" max="1775" width="4.42578125" style="10" customWidth="1"/>
    <col min="1776" max="1776" width="28" style="10" customWidth="1"/>
    <col min="1777" max="1777" width="10.42578125" style="10" customWidth="1"/>
    <col min="1778" max="1779" width="8.5703125" style="10" customWidth="1"/>
    <col min="1780" max="1780" width="6.5703125" style="10" customWidth="1"/>
    <col min="1781" max="1781" width="10.7109375" style="10" customWidth="1"/>
    <col min="1782" max="1783" width="4.85546875" style="10" customWidth="1"/>
    <col min="1784" max="1784" width="5.7109375" style="10" customWidth="1"/>
    <col min="1785" max="1785" width="7.5703125" style="10" customWidth="1"/>
    <col min="1786" max="1786" width="4.7109375" style="10" customWidth="1"/>
    <col min="1787" max="1787" width="6" style="10" customWidth="1"/>
    <col min="1788" max="1788" width="5" style="10" customWidth="1"/>
    <col min="1789" max="1789" width="4.42578125" style="10" customWidth="1"/>
    <col min="1790" max="1790" width="9.85546875" style="10" customWidth="1"/>
    <col min="1791" max="1792" width="6.7109375" style="10" customWidth="1"/>
    <col min="1793" max="1793" width="5.42578125" style="10" customWidth="1"/>
    <col min="1794" max="1796" width="5" style="10" customWidth="1"/>
    <col min="1797" max="1797" width="6.140625" style="10" customWidth="1"/>
    <col min="1798" max="1798" width="6.42578125" style="10" customWidth="1"/>
    <col min="1799" max="1799" width="8.42578125" style="10" customWidth="1"/>
    <col min="1800" max="1800" width="8.28515625" style="10" customWidth="1"/>
    <col min="1801" max="1801" width="9.85546875" style="10" customWidth="1"/>
    <col min="1802" max="1802" width="6.7109375" style="10" customWidth="1"/>
    <col min="1803" max="1803" width="10.7109375" style="10" customWidth="1"/>
    <col min="1804" max="2030" width="10.42578125" style="10"/>
    <col min="2031" max="2031" width="4.42578125" style="10" customWidth="1"/>
    <col min="2032" max="2032" width="28" style="10" customWidth="1"/>
    <col min="2033" max="2033" width="10.42578125" style="10" customWidth="1"/>
    <col min="2034" max="2035" width="8.5703125" style="10" customWidth="1"/>
    <col min="2036" max="2036" width="6.5703125" style="10" customWidth="1"/>
    <col min="2037" max="2037" width="10.7109375" style="10" customWidth="1"/>
    <col min="2038" max="2039" width="4.85546875" style="10" customWidth="1"/>
    <col min="2040" max="2040" width="5.7109375" style="10" customWidth="1"/>
    <col min="2041" max="2041" width="7.5703125" style="10" customWidth="1"/>
    <col min="2042" max="2042" width="4.7109375" style="10" customWidth="1"/>
    <col min="2043" max="2043" width="6" style="10" customWidth="1"/>
    <col min="2044" max="2044" width="5" style="10" customWidth="1"/>
    <col min="2045" max="2045" width="4.42578125" style="10" customWidth="1"/>
    <col min="2046" max="2046" width="9.85546875" style="10" customWidth="1"/>
    <col min="2047" max="2048" width="6.7109375" style="10" customWidth="1"/>
    <col min="2049" max="2049" width="5.42578125" style="10" customWidth="1"/>
    <col min="2050" max="2052" width="5" style="10" customWidth="1"/>
    <col min="2053" max="2053" width="6.140625" style="10" customWidth="1"/>
    <col min="2054" max="2054" width="6.42578125" style="10" customWidth="1"/>
    <col min="2055" max="2055" width="8.42578125" style="10" customWidth="1"/>
    <col min="2056" max="2056" width="8.28515625" style="10" customWidth="1"/>
    <col min="2057" max="2057" width="9.85546875" style="10" customWidth="1"/>
    <col min="2058" max="2058" width="6.7109375" style="10" customWidth="1"/>
    <col min="2059" max="2059" width="10.7109375" style="10" customWidth="1"/>
    <col min="2060" max="2286" width="10.42578125" style="10"/>
    <col min="2287" max="2287" width="4.42578125" style="10" customWidth="1"/>
    <col min="2288" max="2288" width="28" style="10" customWidth="1"/>
    <col min="2289" max="2289" width="10.42578125" style="10" customWidth="1"/>
    <col min="2290" max="2291" width="8.5703125" style="10" customWidth="1"/>
    <col min="2292" max="2292" width="6.5703125" style="10" customWidth="1"/>
    <col min="2293" max="2293" width="10.7109375" style="10" customWidth="1"/>
    <col min="2294" max="2295" width="4.85546875" style="10" customWidth="1"/>
    <col min="2296" max="2296" width="5.7109375" style="10" customWidth="1"/>
    <col min="2297" max="2297" width="7.5703125" style="10" customWidth="1"/>
    <col min="2298" max="2298" width="4.7109375" style="10" customWidth="1"/>
    <col min="2299" max="2299" width="6" style="10" customWidth="1"/>
    <col min="2300" max="2300" width="5" style="10" customWidth="1"/>
    <col min="2301" max="2301" width="4.42578125" style="10" customWidth="1"/>
    <col min="2302" max="2302" width="9.85546875" style="10" customWidth="1"/>
    <col min="2303" max="2304" width="6.7109375" style="10" customWidth="1"/>
    <col min="2305" max="2305" width="5.42578125" style="10" customWidth="1"/>
    <col min="2306" max="2308" width="5" style="10" customWidth="1"/>
    <col min="2309" max="2309" width="6.140625" style="10" customWidth="1"/>
    <col min="2310" max="2310" width="6.42578125" style="10" customWidth="1"/>
    <col min="2311" max="2311" width="8.42578125" style="10" customWidth="1"/>
    <col min="2312" max="2312" width="8.28515625" style="10" customWidth="1"/>
    <col min="2313" max="2313" width="9.85546875" style="10" customWidth="1"/>
    <col min="2314" max="2314" width="6.7109375" style="10" customWidth="1"/>
    <col min="2315" max="2315" width="10.7109375" style="10" customWidth="1"/>
    <col min="2316" max="2542" width="10.42578125" style="10"/>
    <col min="2543" max="2543" width="4.42578125" style="10" customWidth="1"/>
    <col min="2544" max="2544" width="28" style="10" customWidth="1"/>
    <col min="2545" max="2545" width="10.42578125" style="10" customWidth="1"/>
    <col min="2546" max="2547" width="8.5703125" style="10" customWidth="1"/>
    <col min="2548" max="2548" width="6.5703125" style="10" customWidth="1"/>
    <col min="2549" max="2549" width="10.7109375" style="10" customWidth="1"/>
    <col min="2550" max="2551" width="4.85546875" style="10" customWidth="1"/>
    <col min="2552" max="2552" width="5.7109375" style="10" customWidth="1"/>
    <col min="2553" max="2553" width="7.5703125" style="10" customWidth="1"/>
    <col min="2554" max="2554" width="4.7109375" style="10" customWidth="1"/>
    <col min="2555" max="2555" width="6" style="10" customWidth="1"/>
    <col min="2556" max="2556" width="5" style="10" customWidth="1"/>
    <col min="2557" max="2557" width="4.42578125" style="10" customWidth="1"/>
    <col min="2558" max="2558" width="9.85546875" style="10" customWidth="1"/>
    <col min="2559" max="2560" width="6.7109375" style="10" customWidth="1"/>
    <col min="2561" max="2561" width="5.42578125" style="10" customWidth="1"/>
    <col min="2562" max="2564" width="5" style="10" customWidth="1"/>
    <col min="2565" max="2565" width="6.140625" style="10" customWidth="1"/>
    <col min="2566" max="2566" width="6.42578125" style="10" customWidth="1"/>
    <col min="2567" max="2567" width="8.42578125" style="10" customWidth="1"/>
    <col min="2568" max="2568" width="8.28515625" style="10" customWidth="1"/>
    <col min="2569" max="2569" width="9.85546875" style="10" customWidth="1"/>
    <col min="2570" max="2570" width="6.7109375" style="10" customWidth="1"/>
    <col min="2571" max="2571" width="10.7109375" style="10" customWidth="1"/>
    <col min="2572" max="2798" width="10.42578125" style="10"/>
    <col min="2799" max="2799" width="4.42578125" style="10" customWidth="1"/>
    <col min="2800" max="2800" width="28" style="10" customWidth="1"/>
    <col min="2801" max="2801" width="10.42578125" style="10" customWidth="1"/>
    <col min="2802" max="2803" width="8.5703125" style="10" customWidth="1"/>
    <col min="2804" max="2804" width="6.5703125" style="10" customWidth="1"/>
    <col min="2805" max="2805" width="10.7109375" style="10" customWidth="1"/>
    <col min="2806" max="2807" width="4.85546875" style="10" customWidth="1"/>
    <col min="2808" max="2808" width="5.7109375" style="10" customWidth="1"/>
    <col min="2809" max="2809" width="7.5703125" style="10" customWidth="1"/>
    <col min="2810" max="2810" width="4.7109375" style="10" customWidth="1"/>
    <col min="2811" max="2811" width="6" style="10" customWidth="1"/>
    <col min="2812" max="2812" width="5" style="10" customWidth="1"/>
    <col min="2813" max="2813" width="4.42578125" style="10" customWidth="1"/>
    <col min="2814" max="2814" width="9.85546875" style="10" customWidth="1"/>
    <col min="2815" max="2816" width="6.7109375" style="10" customWidth="1"/>
    <col min="2817" max="2817" width="5.42578125" style="10" customWidth="1"/>
    <col min="2818" max="2820" width="5" style="10" customWidth="1"/>
    <col min="2821" max="2821" width="6.140625" style="10" customWidth="1"/>
    <col min="2822" max="2822" width="6.42578125" style="10" customWidth="1"/>
    <col min="2823" max="2823" width="8.42578125" style="10" customWidth="1"/>
    <col min="2824" max="2824" width="8.28515625" style="10" customWidth="1"/>
    <col min="2825" max="2825" width="9.85546875" style="10" customWidth="1"/>
    <col min="2826" max="2826" width="6.7109375" style="10" customWidth="1"/>
    <col min="2827" max="2827" width="10.7109375" style="10" customWidth="1"/>
    <col min="2828" max="3054" width="10.42578125" style="10"/>
    <col min="3055" max="3055" width="4.42578125" style="10" customWidth="1"/>
    <col min="3056" max="3056" width="28" style="10" customWidth="1"/>
    <col min="3057" max="3057" width="10.42578125" style="10" customWidth="1"/>
    <col min="3058" max="3059" width="8.5703125" style="10" customWidth="1"/>
    <col min="3060" max="3060" width="6.5703125" style="10" customWidth="1"/>
    <col min="3061" max="3061" width="10.7109375" style="10" customWidth="1"/>
    <col min="3062" max="3063" width="4.85546875" style="10" customWidth="1"/>
    <col min="3064" max="3064" width="5.7109375" style="10" customWidth="1"/>
    <col min="3065" max="3065" width="7.5703125" style="10" customWidth="1"/>
    <col min="3066" max="3066" width="4.7109375" style="10" customWidth="1"/>
    <col min="3067" max="3067" width="6" style="10" customWidth="1"/>
    <col min="3068" max="3068" width="5" style="10" customWidth="1"/>
    <col min="3069" max="3069" width="4.42578125" style="10" customWidth="1"/>
    <col min="3070" max="3070" width="9.85546875" style="10" customWidth="1"/>
    <col min="3071" max="3072" width="6.7109375" style="10" customWidth="1"/>
    <col min="3073" max="3073" width="5.42578125" style="10" customWidth="1"/>
    <col min="3074" max="3076" width="5" style="10" customWidth="1"/>
    <col min="3077" max="3077" width="6.140625" style="10" customWidth="1"/>
    <col min="3078" max="3078" width="6.42578125" style="10" customWidth="1"/>
    <col min="3079" max="3079" width="8.42578125" style="10" customWidth="1"/>
    <col min="3080" max="3080" width="8.28515625" style="10" customWidth="1"/>
    <col min="3081" max="3081" width="9.85546875" style="10" customWidth="1"/>
    <col min="3082" max="3082" width="6.7109375" style="10" customWidth="1"/>
    <col min="3083" max="3083" width="10.7109375" style="10" customWidth="1"/>
    <col min="3084" max="3310" width="10.42578125" style="10"/>
    <col min="3311" max="3311" width="4.42578125" style="10" customWidth="1"/>
    <col min="3312" max="3312" width="28" style="10" customWidth="1"/>
    <col min="3313" max="3313" width="10.42578125" style="10" customWidth="1"/>
    <col min="3314" max="3315" width="8.5703125" style="10" customWidth="1"/>
    <col min="3316" max="3316" width="6.5703125" style="10" customWidth="1"/>
    <col min="3317" max="3317" width="10.7109375" style="10" customWidth="1"/>
    <col min="3318" max="3319" width="4.85546875" style="10" customWidth="1"/>
    <col min="3320" max="3320" width="5.7109375" style="10" customWidth="1"/>
    <col min="3321" max="3321" width="7.5703125" style="10" customWidth="1"/>
    <col min="3322" max="3322" width="4.7109375" style="10" customWidth="1"/>
    <col min="3323" max="3323" width="6" style="10" customWidth="1"/>
    <col min="3324" max="3324" width="5" style="10" customWidth="1"/>
    <col min="3325" max="3325" width="4.42578125" style="10" customWidth="1"/>
    <col min="3326" max="3326" width="9.85546875" style="10" customWidth="1"/>
    <col min="3327" max="3328" width="6.7109375" style="10" customWidth="1"/>
    <col min="3329" max="3329" width="5.42578125" style="10" customWidth="1"/>
    <col min="3330" max="3332" width="5" style="10" customWidth="1"/>
    <col min="3333" max="3333" width="6.140625" style="10" customWidth="1"/>
    <col min="3334" max="3334" width="6.42578125" style="10" customWidth="1"/>
    <col min="3335" max="3335" width="8.42578125" style="10" customWidth="1"/>
    <col min="3336" max="3336" width="8.28515625" style="10" customWidth="1"/>
    <col min="3337" max="3337" width="9.85546875" style="10" customWidth="1"/>
    <col min="3338" max="3338" width="6.7109375" style="10" customWidth="1"/>
    <col min="3339" max="3339" width="10.7109375" style="10" customWidth="1"/>
    <col min="3340" max="3566" width="10.42578125" style="10"/>
    <col min="3567" max="3567" width="4.42578125" style="10" customWidth="1"/>
    <col min="3568" max="3568" width="28" style="10" customWidth="1"/>
    <col min="3569" max="3569" width="10.42578125" style="10" customWidth="1"/>
    <col min="3570" max="3571" width="8.5703125" style="10" customWidth="1"/>
    <col min="3572" max="3572" width="6.5703125" style="10" customWidth="1"/>
    <col min="3573" max="3573" width="10.7109375" style="10" customWidth="1"/>
    <col min="3574" max="3575" width="4.85546875" style="10" customWidth="1"/>
    <col min="3576" max="3576" width="5.7109375" style="10" customWidth="1"/>
    <col min="3577" max="3577" width="7.5703125" style="10" customWidth="1"/>
    <col min="3578" max="3578" width="4.7109375" style="10" customWidth="1"/>
    <col min="3579" max="3579" width="6" style="10" customWidth="1"/>
    <col min="3580" max="3580" width="5" style="10" customWidth="1"/>
    <col min="3581" max="3581" width="4.42578125" style="10" customWidth="1"/>
    <col min="3582" max="3582" width="9.85546875" style="10" customWidth="1"/>
    <col min="3583" max="3584" width="6.7109375" style="10" customWidth="1"/>
    <col min="3585" max="3585" width="5.42578125" style="10" customWidth="1"/>
    <col min="3586" max="3588" width="5" style="10" customWidth="1"/>
    <col min="3589" max="3589" width="6.140625" style="10" customWidth="1"/>
    <col min="3590" max="3590" width="6.42578125" style="10" customWidth="1"/>
    <col min="3591" max="3591" width="8.42578125" style="10" customWidth="1"/>
    <col min="3592" max="3592" width="8.28515625" style="10" customWidth="1"/>
    <col min="3593" max="3593" width="9.85546875" style="10" customWidth="1"/>
    <col min="3594" max="3594" width="6.7109375" style="10" customWidth="1"/>
    <col min="3595" max="3595" width="10.7109375" style="10" customWidth="1"/>
    <col min="3596" max="3822" width="10.42578125" style="10"/>
    <col min="3823" max="3823" width="4.42578125" style="10" customWidth="1"/>
    <col min="3824" max="3824" width="28" style="10" customWidth="1"/>
    <col min="3825" max="3825" width="10.42578125" style="10" customWidth="1"/>
    <col min="3826" max="3827" width="8.5703125" style="10" customWidth="1"/>
    <col min="3828" max="3828" width="6.5703125" style="10" customWidth="1"/>
    <col min="3829" max="3829" width="10.7109375" style="10" customWidth="1"/>
    <col min="3830" max="3831" width="4.85546875" style="10" customWidth="1"/>
    <col min="3832" max="3832" width="5.7109375" style="10" customWidth="1"/>
    <col min="3833" max="3833" width="7.5703125" style="10" customWidth="1"/>
    <col min="3834" max="3834" width="4.7109375" style="10" customWidth="1"/>
    <col min="3835" max="3835" width="6" style="10" customWidth="1"/>
    <col min="3836" max="3836" width="5" style="10" customWidth="1"/>
    <col min="3837" max="3837" width="4.42578125" style="10" customWidth="1"/>
    <col min="3838" max="3838" width="9.85546875" style="10" customWidth="1"/>
    <col min="3839" max="3840" width="6.7109375" style="10" customWidth="1"/>
    <col min="3841" max="3841" width="5.42578125" style="10" customWidth="1"/>
    <col min="3842" max="3844" width="5" style="10" customWidth="1"/>
    <col min="3845" max="3845" width="6.140625" style="10" customWidth="1"/>
    <col min="3846" max="3846" width="6.42578125" style="10" customWidth="1"/>
    <col min="3847" max="3847" width="8.42578125" style="10" customWidth="1"/>
    <col min="3848" max="3848" width="8.28515625" style="10" customWidth="1"/>
    <col min="3849" max="3849" width="9.85546875" style="10" customWidth="1"/>
    <col min="3850" max="3850" width="6.7109375" style="10" customWidth="1"/>
    <col min="3851" max="3851" width="10.7109375" style="10" customWidth="1"/>
    <col min="3852" max="4078" width="10.42578125" style="10"/>
    <col min="4079" max="4079" width="4.42578125" style="10" customWidth="1"/>
    <col min="4080" max="4080" width="28" style="10" customWidth="1"/>
    <col min="4081" max="4081" width="10.42578125" style="10" customWidth="1"/>
    <col min="4082" max="4083" width="8.5703125" style="10" customWidth="1"/>
    <col min="4084" max="4084" width="6.5703125" style="10" customWidth="1"/>
    <col min="4085" max="4085" width="10.7109375" style="10" customWidth="1"/>
    <col min="4086" max="4087" width="4.85546875" style="10" customWidth="1"/>
    <col min="4088" max="4088" width="5.7109375" style="10" customWidth="1"/>
    <col min="4089" max="4089" width="7.5703125" style="10" customWidth="1"/>
    <col min="4090" max="4090" width="4.7109375" style="10" customWidth="1"/>
    <col min="4091" max="4091" width="6" style="10" customWidth="1"/>
    <col min="4092" max="4092" width="5" style="10" customWidth="1"/>
    <col min="4093" max="4093" width="4.42578125" style="10" customWidth="1"/>
    <col min="4094" max="4094" width="9.85546875" style="10" customWidth="1"/>
    <col min="4095" max="4096" width="6.7109375" style="10" customWidth="1"/>
    <col min="4097" max="4097" width="5.42578125" style="10" customWidth="1"/>
    <col min="4098" max="4100" width="5" style="10" customWidth="1"/>
    <col min="4101" max="4101" width="6.140625" style="10" customWidth="1"/>
    <col min="4102" max="4102" width="6.42578125" style="10" customWidth="1"/>
    <col min="4103" max="4103" width="8.42578125" style="10" customWidth="1"/>
    <col min="4104" max="4104" width="8.28515625" style="10" customWidth="1"/>
    <col min="4105" max="4105" width="9.85546875" style="10" customWidth="1"/>
    <col min="4106" max="4106" width="6.7109375" style="10" customWidth="1"/>
    <col min="4107" max="4107" width="10.7109375" style="10" customWidth="1"/>
    <col min="4108" max="4334" width="10.42578125" style="10"/>
    <col min="4335" max="4335" width="4.42578125" style="10" customWidth="1"/>
    <col min="4336" max="4336" width="28" style="10" customWidth="1"/>
    <col min="4337" max="4337" width="10.42578125" style="10" customWidth="1"/>
    <col min="4338" max="4339" width="8.5703125" style="10" customWidth="1"/>
    <col min="4340" max="4340" width="6.5703125" style="10" customWidth="1"/>
    <col min="4341" max="4341" width="10.7109375" style="10" customWidth="1"/>
    <col min="4342" max="4343" width="4.85546875" style="10" customWidth="1"/>
    <col min="4344" max="4344" width="5.7109375" style="10" customWidth="1"/>
    <col min="4345" max="4345" width="7.5703125" style="10" customWidth="1"/>
    <col min="4346" max="4346" width="4.7109375" style="10" customWidth="1"/>
    <col min="4347" max="4347" width="6" style="10" customWidth="1"/>
    <col min="4348" max="4348" width="5" style="10" customWidth="1"/>
    <col min="4349" max="4349" width="4.42578125" style="10" customWidth="1"/>
    <col min="4350" max="4350" width="9.85546875" style="10" customWidth="1"/>
    <col min="4351" max="4352" width="6.7109375" style="10" customWidth="1"/>
    <col min="4353" max="4353" width="5.42578125" style="10" customWidth="1"/>
    <col min="4354" max="4356" width="5" style="10" customWidth="1"/>
    <col min="4357" max="4357" width="6.140625" style="10" customWidth="1"/>
    <col min="4358" max="4358" width="6.42578125" style="10" customWidth="1"/>
    <col min="4359" max="4359" width="8.42578125" style="10" customWidth="1"/>
    <col min="4360" max="4360" width="8.28515625" style="10" customWidth="1"/>
    <col min="4361" max="4361" width="9.85546875" style="10" customWidth="1"/>
    <col min="4362" max="4362" width="6.7109375" style="10" customWidth="1"/>
    <col min="4363" max="4363" width="10.7109375" style="10" customWidth="1"/>
    <col min="4364" max="4590" width="10.42578125" style="10"/>
    <col min="4591" max="4591" width="4.42578125" style="10" customWidth="1"/>
    <col min="4592" max="4592" width="28" style="10" customWidth="1"/>
    <col min="4593" max="4593" width="10.42578125" style="10" customWidth="1"/>
    <col min="4594" max="4595" width="8.5703125" style="10" customWidth="1"/>
    <col min="4596" max="4596" width="6.5703125" style="10" customWidth="1"/>
    <col min="4597" max="4597" width="10.7109375" style="10" customWidth="1"/>
    <col min="4598" max="4599" width="4.85546875" style="10" customWidth="1"/>
    <col min="4600" max="4600" width="5.7109375" style="10" customWidth="1"/>
    <col min="4601" max="4601" width="7.5703125" style="10" customWidth="1"/>
    <col min="4602" max="4602" width="4.7109375" style="10" customWidth="1"/>
    <col min="4603" max="4603" width="6" style="10" customWidth="1"/>
    <col min="4604" max="4604" width="5" style="10" customWidth="1"/>
    <col min="4605" max="4605" width="4.42578125" style="10" customWidth="1"/>
    <col min="4606" max="4606" width="9.85546875" style="10" customWidth="1"/>
    <col min="4607" max="4608" width="6.7109375" style="10" customWidth="1"/>
    <col min="4609" max="4609" width="5.42578125" style="10" customWidth="1"/>
    <col min="4610" max="4612" width="5" style="10" customWidth="1"/>
    <col min="4613" max="4613" width="6.140625" style="10" customWidth="1"/>
    <col min="4614" max="4614" width="6.42578125" style="10" customWidth="1"/>
    <col min="4615" max="4615" width="8.42578125" style="10" customWidth="1"/>
    <col min="4616" max="4616" width="8.28515625" style="10" customWidth="1"/>
    <col min="4617" max="4617" width="9.85546875" style="10" customWidth="1"/>
    <col min="4618" max="4618" width="6.7109375" style="10" customWidth="1"/>
    <col min="4619" max="4619" width="10.7109375" style="10" customWidth="1"/>
    <col min="4620" max="4846" width="10.42578125" style="10"/>
    <col min="4847" max="4847" width="4.42578125" style="10" customWidth="1"/>
    <col min="4848" max="4848" width="28" style="10" customWidth="1"/>
    <col min="4849" max="4849" width="10.42578125" style="10" customWidth="1"/>
    <col min="4850" max="4851" width="8.5703125" style="10" customWidth="1"/>
    <col min="4852" max="4852" width="6.5703125" style="10" customWidth="1"/>
    <col min="4853" max="4853" width="10.7109375" style="10" customWidth="1"/>
    <col min="4854" max="4855" width="4.85546875" style="10" customWidth="1"/>
    <col min="4856" max="4856" width="5.7109375" style="10" customWidth="1"/>
    <col min="4857" max="4857" width="7.5703125" style="10" customWidth="1"/>
    <col min="4858" max="4858" width="4.7109375" style="10" customWidth="1"/>
    <col min="4859" max="4859" width="6" style="10" customWidth="1"/>
    <col min="4860" max="4860" width="5" style="10" customWidth="1"/>
    <col min="4861" max="4861" width="4.42578125" style="10" customWidth="1"/>
    <col min="4862" max="4862" width="9.85546875" style="10" customWidth="1"/>
    <col min="4863" max="4864" width="6.7109375" style="10" customWidth="1"/>
    <col min="4865" max="4865" width="5.42578125" style="10" customWidth="1"/>
    <col min="4866" max="4868" width="5" style="10" customWidth="1"/>
    <col min="4869" max="4869" width="6.140625" style="10" customWidth="1"/>
    <col min="4870" max="4870" width="6.42578125" style="10" customWidth="1"/>
    <col min="4871" max="4871" width="8.42578125" style="10" customWidth="1"/>
    <col min="4872" max="4872" width="8.28515625" style="10" customWidth="1"/>
    <col min="4873" max="4873" width="9.85546875" style="10" customWidth="1"/>
    <col min="4874" max="4874" width="6.7109375" style="10" customWidth="1"/>
    <col min="4875" max="4875" width="10.7109375" style="10" customWidth="1"/>
    <col min="4876" max="5102" width="10.42578125" style="10"/>
    <col min="5103" max="5103" width="4.42578125" style="10" customWidth="1"/>
    <col min="5104" max="5104" width="28" style="10" customWidth="1"/>
    <col min="5105" max="5105" width="10.42578125" style="10" customWidth="1"/>
    <col min="5106" max="5107" width="8.5703125" style="10" customWidth="1"/>
    <col min="5108" max="5108" width="6.5703125" style="10" customWidth="1"/>
    <col min="5109" max="5109" width="10.7109375" style="10" customWidth="1"/>
    <col min="5110" max="5111" width="4.85546875" style="10" customWidth="1"/>
    <col min="5112" max="5112" width="5.7109375" style="10" customWidth="1"/>
    <col min="5113" max="5113" width="7.5703125" style="10" customWidth="1"/>
    <col min="5114" max="5114" width="4.7109375" style="10" customWidth="1"/>
    <col min="5115" max="5115" width="6" style="10" customWidth="1"/>
    <col min="5116" max="5116" width="5" style="10" customWidth="1"/>
    <col min="5117" max="5117" width="4.42578125" style="10" customWidth="1"/>
    <col min="5118" max="5118" width="9.85546875" style="10" customWidth="1"/>
    <col min="5119" max="5120" width="6.7109375" style="10" customWidth="1"/>
    <col min="5121" max="5121" width="5.42578125" style="10" customWidth="1"/>
    <col min="5122" max="5124" width="5" style="10" customWidth="1"/>
    <col min="5125" max="5125" width="6.140625" style="10" customWidth="1"/>
    <col min="5126" max="5126" width="6.42578125" style="10" customWidth="1"/>
    <col min="5127" max="5127" width="8.42578125" style="10" customWidth="1"/>
    <col min="5128" max="5128" width="8.28515625" style="10" customWidth="1"/>
    <col min="5129" max="5129" width="9.85546875" style="10" customWidth="1"/>
    <col min="5130" max="5130" width="6.7109375" style="10" customWidth="1"/>
    <col min="5131" max="5131" width="10.7109375" style="10" customWidth="1"/>
    <col min="5132" max="5358" width="10.42578125" style="10"/>
    <col min="5359" max="5359" width="4.42578125" style="10" customWidth="1"/>
    <col min="5360" max="5360" width="28" style="10" customWidth="1"/>
    <col min="5361" max="5361" width="10.42578125" style="10" customWidth="1"/>
    <col min="5362" max="5363" width="8.5703125" style="10" customWidth="1"/>
    <col min="5364" max="5364" width="6.5703125" style="10" customWidth="1"/>
    <col min="5365" max="5365" width="10.7109375" style="10" customWidth="1"/>
    <col min="5366" max="5367" width="4.85546875" style="10" customWidth="1"/>
    <col min="5368" max="5368" width="5.7109375" style="10" customWidth="1"/>
    <col min="5369" max="5369" width="7.5703125" style="10" customWidth="1"/>
    <col min="5370" max="5370" width="4.7109375" style="10" customWidth="1"/>
    <col min="5371" max="5371" width="6" style="10" customWidth="1"/>
    <col min="5372" max="5372" width="5" style="10" customWidth="1"/>
    <col min="5373" max="5373" width="4.42578125" style="10" customWidth="1"/>
    <col min="5374" max="5374" width="9.85546875" style="10" customWidth="1"/>
    <col min="5375" max="5376" width="6.7109375" style="10" customWidth="1"/>
    <col min="5377" max="5377" width="5.42578125" style="10" customWidth="1"/>
    <col min="5378" max="5380" width="5" style="10" customWidth="1"/>
    <col min="5381" max="5381" width="6.140625" style="10" customWidth="1"/>
    <col min="5382" max="5382" width="6.42578125" style="10" customWidth="1"/>
    <col min="5383" max="5383" width="8.42578125" style="10" customWidth="1"/>
    <col min="5384" max="5384" width="8.28515625" style="10" customWidth="1"/>
    <col min="5385" max="5385" width="9.85546875" style="10" customWidth="1"/>
    <col min="5386" max="5386" width="6.7109375" style="10" customWidth="1"/>
    <col min="5387" max="5387" width="10.7109375" style="10" customWidth="1"/>
    <col min="5388" max="5614" width="10.42578125" style="10"/>
    <col min="5615" max="5615" width="4.42578125" style="10" customWidth="1"/>
    <col min="5616" max="5616" width="28" style="10" customWidth="1"/>
    <col min="5617" max="5617" width="10.42578125" style="10" customWidth="1"/>
    <col min="5618" max="5619" width="8.5703125" style="10" customWidth="1"/>
    <col min="5620" max="5620" width="6.5703125" style="10" customWidth="1"/>
    <col min="5621" max="5621" width="10.7109375" style="10" customWidth="1"/>
    <col min="5622" max="5623" width="4.85546875" style="10" customWidth="1"/>
    <col min="5624" max="5624" width="5.7109375" style="10" customWidth="1"/>
    <col min="5625" max="5625" width="7.5703125" style="10" customWidth="1"/>
    <col min="5626" max="5626" width="4.7109375" style="10" customWidth="1"/>
    <col min="5627" max="5627" width="6" style="10" customWidth="1"/>
    <col min="5628" max="5628" width="5" style="10" customWidth="1"/>
    <col min="5629" max="5629" width="4.42578125" style="10" customWidth="1"/>
    <col min="5630" max="5630" width="9.85546875" style="10" customWidth="1"/>
    <col min="5631" max="5632" width="6.7109375" style="10" customWidth="1"/>
    <col min="5633" max="5633" width="5.42578125" style="10" customWidth="1"/>
    <col min="5634" max="5636" width="5" style="10" customWidth="1"/>
    <col min="5637" max="5637" width="6.140625" style="10" customWidth="1"/>
    <col min="5638" max="5638" width="6.42578125" style="10" customWidth="1"/>
    <col min="5639" max="5639" width="8.42578125" style="10" customWidth="1"/>
    <col min="5640" max="5640" width="8.28515625" style="10" customWidth="1"/>
    <col min="5641" max="5641" width="9.85546875" style="10" customWidth="1"/>
    <col min="5642" max="5642" width="6.7109375" style="10" customWidth="1"/>
    <col min="5643" max="5643" width="10.7109375" style="10" customWidth="1"/>
    <col min="5644" max="5870" width="10.42578125" style="10"/>
    <col min="5871" max="5871" width="4.42578125" style="10" customWidth="1"/>
    <col min="5872" max="5872" width="28" style="10" customWidth="1"/>
    <col min="5873" max="5873" width="10.42578125" style="10" customWidth="1"/>
    <col min="5874" max="5875" width="8.5703125" style="10" customWidth="1"/>
    <col min="5876" max="5876" width="6.5703125" style="10" customWidth="1"/>
    <col min="5877" max="5877" width="10.7109375" style="10" customWidth="1"/>
    <col min="5878" max="5879" width="4.85546875" style="10" customWidth="1"/>
    <col min="5880" max="5880" width="5.7109375" style="10" customWidth="1"/>
    <col min="5881" max="5881" width="7.5703125" style="10" customWidth="1"/>
    <col min="5882" max="5882" width="4.7109375" style="10" customWidth="1"/>
    <col min="5883" max="5883" width="6" style="10" customWidth="1"/>
    <col min="5884" max="5884" width="5" style="10" customWidth="1"/>
    <col min="5885" max="5885" width="4.42578125" style="10" customWidth="1"/>
    <col min="5886" max="5886" width="9.85546875" style="10" customWidth="1"/>
    <col min="5887" max="5888" width="6.7109375" style="10" customWidth="1"/>
    <col min="5889" max="5889" width="5.42578125" style="10" customWidth="1"/>
    <col min="5890" max="5892" width="5" style="10" customWidth="1"/>
    <col min="5893" max="5893" width="6.140625" style="10" customWidth="1"/>
    <col min="5894" max="5894" width="6.42578125" style="10" customWidth="1"/>
    <col min="5895" max="5895" width="8.42578125" style="10" customWidth="1"/>
    <col min="5896" max="5896" width="8.28515625" style="10" customWidth="1"/>
    <col min="5897" max="5897" width="9.85546875" style="10" customWidth="1"/>
    <col min="5898" max="5898" width="6.7109375" style="10" customWidth="1"/>
    <col min="5899" max="5899" width="10.7109375" style="10" customWidth="1"/>
    <col min="5900" max="6126" width="10.42578125" style="10"/>
    <col min="6127" max="6127" width="4.42578125" style="10" customWidth="1"/>
    <col min="6128" max="6128" width="28" style="10" customWidth="1"/>
    <col min="6129" max="6129" width="10.42578125" style="10" customWidth="1"/>
    <col min="6130" max="6131" width="8.5703125" style="10" customWidth="1"/>
    <col min="6132" max="6132" width="6.5703125" style="10" customWidth="1"/>
    <col min="6133" max="6133" width="10.7109375" style="10" customWidth="1"/>
    <col min="6134" max="6135" width="4.85546875" style="10" customWidth="1"/>
    <col min="6136" max="6136" width="5.7109375" style="10" customWidth="1"/>
    <col min="6137" max="6137" width="7.5703125" style="10" customWidth="1"/>
    <col min="6138" max="6138" width="4.7109375" style="10" customWidth="1"/>
    <col min="6139" max="6139" width="6" style="10" customWidth="1"/>
    <col min="6140" max="6140" width="5" style="10" customWidth="1"/>
    <col min="6141" max="6141" width="4.42578125" style="10" customWidth="1"/>
    <col min="6142" max="6142" width="9.85546875" style="10" customWidth="1"/>
    <col min="6143" max="6144" width="6.7109375" style="10" customWidth="1"/>
    <col min="6145" max="6145" width="5.42578125" style="10" customWidth="1"/>
    <col min="6146" max="6148" width="5" style="10" customWidth="1"/>
    <col min="6149" max="6149" width="6.140625" style="10" customWidth="1"/>
    <col min="6150" max="6150" width="6.42578125" style="10" customWidth="1"/>
    <col min="6151" max="6151" width="8.42578125" style="10" customWidth="1"/>
    <col min="6152" max="6152" width="8.28515625" style="10" customWidth="1"/>
    <col min="6153" max="6153" width="9.85546875" style="10" customWidth="1"/>
    <col min="6154" max="6154" width="6.7109375" style="10" customWidth="1"/>
    <col min="6155" max="6155" width="10.7109375" style="10" customWidth="1"/>
    <col min="6156" max="6382" width="10.42578125" style="10"/>
    <col min="6383" max="6383" width="4.42578125" style="10" customWidth="1"/>
    <col min="6384" max="6384" width="28" style="10" customWidth="1"/>
    <col min="6385" max="6385" width="10.42578125" style="10" customWidth="1"/>
    <col min="6386" max="6387" width="8.5703125" style="10" customWidth="1"/>
    <col min="6388" max="6388" width="6.5703125" style="10" customWidth="1"/>
    <col min="6389" max="6389" width="10.7109375" style="10" customWidth="1"/>
    <col min="6390" max="6391" width="4.85546875" style="10" customWidth="1"/>
    <col min="6392" max="6392" width="5.7109375" style="10" customWidth="1"/>
    <col min="6393" max="6393" width="7.5703125" style="10" customWidth="1"/>
    <col min="6394" max="6394" width="4.7109375" style="10" customWidth="1"/>
    <col min="6395" max="6395" width="6" style="10" customWidth="1"/>
    <col min="6396" max="6396" width="5" style="10" customWidth="1"/>
    <col min="6397" max="6397" width="4.42578125" style="10" customWidth="1"/>
    <col min="6398" max="6398" width="9.85546875" style="10" customWidth="1"/>
    <col min="6399" max="6400" width="6.7109375" style="10" customWidth="1"/>
    <col min="6401" max="6401" width="5.42578125" style="10" customWidth="1"/>
    <col min="6402" max="6404" width="5" style="10" customWidth="1"/>
    <col min="6405" max="6405" width="6.140625" style="10" customWidth="1"/>
    <col min="6406" max="6406" width="6.42578125" style="10" customWidth="1"/>
    <col min="6407" max="6407" width="8.42578125" style="10" customWidth="1"/>
    <col min="6408" max="6408" width="8.28515625" style="10" customWidth="1"/>
    <col min="6409" max="6409" width="9.85546875" style="10" customWidth="1"/>
    <col min="6410" max="6410" width="6.7109375" style="10" customWidth="1"/>
    <col min="6411" max="6411" width="10.7109375" style="10" customWidth="1"/>
    <col min="6412" max="6638" width="10.42578125" style="10"/>
    <col min="6639" max="6639" width="4.42578125" style="10" customWidth="1"/>
    <col min="6640" max="6640" width="28" style="10" customWidth="1"/>
    <col min="6641" max="6641" width="10.42578125" style="10" customWidth="1"/>
    <col min="6642" max="6643" width="8.5703125" style="10" customWidth="1"/>
    <col min="6644" max="6644" width="6.5703125" style="10" customWidth="1"/>
    <col min="6645" max="6645" width="10.7109375" style="10" customWidth="1"/>
    <col min="6646" max="6647" width="4.85546875" style="10" customWidth="1"/>
    <col min="6648" max="6648" width="5.7109375" style="10" customWidth="1"/>
    <col min="6649" max="6649" width="7.5703125" style="10" customWidth="1"/>
    <col min="6650" max="6650" width="4.7109375" style="10" customWidth="1"/>
    <col min="6651" max="6651" width="6" style="10" customWidth="1"/>
    <col min="6652" max="6652" width="5" style="10" customWidth="1"/>
    <col min="6653" max="6653" width="4.42578125" style="10" customWidth="1"/>
    <col min="6654" max="6654" width="9.85546875" style="10" customWidth="1"/>
    <col min="6655" max="6656" width="6.7109375" style="10" customWidth="1"/>
    <col min="6657" max="6657" width="5.42578125" style="10" customWidth="1"/>
    <col min="6658" max="6660" width="5" style="10" customWidth="1"/>
    <col min="6661" max="6661" width="6.140625" style="10" customWidth="1"/>
    <col min="6662" max="6662" width="6.42578125" style="10" customWidth="1"/>
    <col min="6663" max="6663" width="8.42578125" style="10" customWidth="1"/>
    <col min="6664" max="6664" width="8.28515625" style="10" customWidth="1"/>
    <col min="6665" max="6665" width="9.85546875" style="10" customWidth="1"/>
    <col min="6666" max="6666" width="6.7109375" style="10" customWidth="1"/>
    <col min="6667" max="6667" width="10.7109375" style="10" customWidth="1"/>
    <col min="6668" max="6894" width="10.42578125" style="10"/>
    <col min="6895" max="6895" width="4.42578125" style="10" customWidth="1"/>
    <col min="6896" max="6896" width="28" style="10" customWidth="1"/>
    <col min="6897" max="6897" width="10.42578125" style="10" customWidth="1"/>
    <col min="6898" max="6899" width="8.5703125" style="10" customWidth="1"/>
    <col min="6900" max="6900" width="6.5703125" style="10" customWidth="1"/>
    <col min="6901" max="6901" width="10.7109375" style="10" customWidth="1"/>
    <col min="6902" max="6903" width="4.85546875" style="10" customWidth="1"/>
    <col min="6904" max="6904" width="5.7109375" style="10" customWidth="1"/>
    <col min="6905" max="6905" width="7.5703125" style="10" customWidth="1"/>
    <col min="6906" max="6906" width="4.7109375" style="10" customWidth="1"/>
    <col min="6907" max="6907" width="6" style="10" customWidth="1"/>
    <col min="6908" max="6908" width="5" style="10" customWidth="1"/>
    <col min="6909" max="6909" width="4.42578125" style="10" customWidth="1"/>
    <col min="6910" max="6910" width="9.85546875" style="10" customWidth="1"/>
    <col min="6911" max="6912" width="6.7109375" style="10" customWidth="1"/>
    <col min="6913" max="6913" width="5.42578125" style="10" customWidth="1"/>
    <col min="6914" max="6916" width="5" style="10" customWidth="1"/>
    <col min="6917" max="6917" width="6.140625" style="10" customWidth="1"/>
    <col min="6918" max="6918" width="6.42578125" style="10" customWidth="1"/>
    <col min="6919" max="6919" width="8.42578125" style="10" customWidth="1"/>
    <col min="6920" max="6920" width="8.28515625" style="10" customWidth="1"/>
    <col min="6921" max="6921" width="9.85546875" style="10" customWidth="1"/>
    <col min="6922" max="6922" width="6.7109375" style="10" customWidth="1"/>
    <col min="6923" max="6923" width="10.7109375" style="10" customWidth="1"/>
    <col min="6924" max="7150" width="10.42578125" style="10"/>
    <col min="7151" max="7151" width="4.42578125" style="10" customWidth="1"/>
    <col min="7152" max="7152" width="28" style="10" customWidth="1"/>
    <col min="7153" max="7153" width="10.42578125" style="10" customWidth="1"/>
    <col min="7154" max="7155" width="8.5703125" style="10" customWidth="1"/>
    <col min="7156" max="7156" width="6.5703125" style="10" customWidth="1"/>
    <col min="7157" max="7157" width="10.7109375" style="10" customWidth="1"/>
    <col min="7158" max="7159" width="4.85546875" style="10" customWidth="1"/>
    <col min="7160" max="7160" width="5.7109375" style="10" customWidth="1"/>
    <col min="7161" max="7161" width="7.5703125" style="10" customWidth="1"/>
    <col min="7162" max="7162" width="4.7109375" style="10" customWidth="1"/>
    <col min="7163" max="7163" width="6" style="10" customWidth="1"/>
    <col min="7164" max="7164" width="5" style="10" customWidth="1"/>
    <col min="7165" max="7165" width="4.42578125" style="10" customWidth="1"/>
    <col min="7166" max="7166" width="9.85546875" style="10" customWidth="1"/>
    <col min="7167" max="7168" width="6.7109375" style="10" customWidth="1"/>
    <col min="7169" max="7169" width="5.42578125" style="10" customWidth="1"/>
    <col min="7170" max="7172" width="5" style="10" customWidth="1"/>
    <col min="7173" max="7173" width="6.140625" style="10" customWidth="1"/>
    <col min="7174" max="7174" width="6.42578125" style="10" customWidth="1"/>
    <col min="7175" max="7175" width="8.42578125" style="10" customWidth="1"/>
    <col min="7176" max="7176" width="8.28515625" style="10" customWidth="1"/>
    <col min="7177" max="7177" width="9.85546875" style="10" customWidth="1"/>
    <col min="7178" max="7178" width="6.7109375" style="10" customWidth="1"/>
    <col min="7179" max="7179" width="10.7109375" style="10" customWidth="1"/>
    <col min="7180" max="7406" width="10.42578125" style="10"/>
    <col min="7407" max="7407" width="4.42578125" style="10" customWidth="1"/>
    <col min="7408" max="7408" width="28" style="10" customWidth="1"/>
    <col min="7409" max="7409" width="10.42578125" style="10" customWidth="1"/>
    <col min="7410" max="7411" width="8.5703125" style="10" customWidth="1"/>
    <col min="7412" max="7412" width="6.5703125" style="10" customWidth="1"/>
    <col min="7413" max="7413" width="10.7109375" style="10" customWidth="1"/>
    <col min="7414" max="7415" width="4.85546875" style="10" customWidth="1"/>
    <col min="7416" max="7416" width="5.7109375" style="10" customWidth="1"/>
    <col min="7417" max="7417" width="7.5703125" style="10" customWidth="1"/>
    <col min="7418" max="7418" width="4.7109375" style="10" customWidth="1"/>
    <col min="7419" max="7419" width="6" style="10" customWidth="1"/>
    <col min="7420" max="7420" width="5" style="10" customWidth="1"/>
    <col min="7421" max="7421" width="4.42578125" style="10" customWidth="1"/>
    <col min="7422" max="7422" width="9.85546875" style="10" customWidth="1"/>
    <col min="7423" max="7424" width="6.7109375" style="10" customWidth="1"/>
    <col min="7425" max="7425" width="5.42578125" style="10" customWidth="1"/>
    <col min="7426" max="7428" width="5" style="10" customWidth="1"/>
    <col min="7429" max="7429" width="6.140625" style="10" customWidth="1"/>
    <col min="7430" max="7430" width="6.42578125" style="10" customWidth="1"/>
    <col min="7431" max="7431" width="8.42578125" style="10" customWidth="1"/>
    <col min="7432" max="7432" width="8.28515625" style="10" customWidth="1"/>
    <col min="7433" max="7433" width="9.85546875" style="10" customWidth="1"/>
    <col min="7434" max="7434" width="6.7109375" style="10" customWidth="1"/>
    <col min="7435" max="7435" width="10.7109375" style="10" customWidth="1"/>
    <col min="7436" max="7662" width="10.42578125" style="10"/>
    <col min="7663" max="7663" width="4.42578125" style="10" customWidth="1"/>
    <col min="7664" max="7664" width="28" style="10" customWidth="1"/>
    <col min="7665" max="7665" width="10.42578125" style="10" customWidth="1"/>
    <col min="7666" max="7667" width="8.5703125" style="10" customWidth="1"/>
    <col min="7668" max="7668" width="6.5703125" style="10" customWidth="1"/>
    <col min="7669" max="7669" width="10.7109375" style="10" customWidth="1"/>
    <col min="7670" max="7671" width="4.85546875" style="10" customWidth="1"/>
    <col min="7672" max="7672" width="5.7109375" style="10" customWidth="1"/>
    <col min="7673" max="7673" width="7.5703125" style="10" customWidth="1"/>
    <col min="7674" max="7674" width="4.7109375" style="10" customWidth="1"/>
    <col min="7675" max="7675" width="6" style="10" customWidth="1"/>
    <col min="7676" max="7676" width="5" style="10" customWidth="1"/>
    <col min="7677" max="7677" width="4.42578125" style="10" customWidth="1"/>
    <col min="7678" max="7678" width="9.85546875" style="10" customWidth="1"/>
    <col min="7679" max="7680" width="6.7109375" style="10" customWidth="1"/>
    <col min="7681" max="7681" width="5.42578125" style="10" customWidth="1"/>
    <col min="7682" max="7684" width="5" style="10" customWidth="1"/>
    <col min="7685" max="7685" width="6.140625" style="10" customWidth="1"/>
    <col min="7686" max="7686" width="6.42578125" style="10" customWidth="1"/>
    <col min="7687" max="7687" width="8.42578125" style="10" customWidth="1"/>
    <col min="7688" max="7688" width="8.28515625" style="10" customWidth="1"/>
    <col min="7689" max="7689" width="9.85546875" style="10" customWidth="1"/>
    <col min="7690" max="7690" width="6.7109375" style="10" customWidth="1"/>
    <col min="7691" max="7691" width="10.7109375" style="10" customWidth="1"/>
    <col min="7692" max="7918" width="10.42578125" style="10"/>
    <col min="7919" max="7919" width="4.42578125" style="10" customWidth="1"/>
    <col min="7920" max="7920" width="28" style="10" customWidth="1"/>
    <col min="7921" max="7921" width="10.42578125" style="10" customWidth="1"/>
    <col min="7922" max="7923" width="8.5703125" style="10" customWidth="1"/>
    <col min="7924" max="7924" width="6.5703125" style="10" customWidth="1"/>
    <col min="7925" max="7925" width="10.7109375" style="10" customWidth="1"/>
    <col min="7926" max="7927" width="4.85546875" style="10" customWidth="1"/>
    <col min="7928" max="7928" width="5.7109375" style="10" customWidth="1"/>
    <col min="7929" max="7929" width="7.5703125" style="10" customWidth="1"/>
    <col min="7930" max="7930" width="4.7109375" style="10" customWidth="1"/>
    <col min="7931" max="7931" width="6" style="10" customWidth="1"/>
    <col min="7932" max="7932" width="5" style="10" customWidth="1"/>
    <col min="7933" max="7933" width="4.42578125" style="10" customWidth="1"/>
    <col min="7934" max="7934" width="9.85546875" style="10" customWidth="1"/>
    <col min="7935" max="7936" width="6.7109375" style="10" customWidth="1"/>
    <col min="7937" max="7937" width="5.42578125" style="10" customWidth="1"/>
    <col min="7938" max="7940" width="5" style="10" customWidth="1"/>
    <col min="7941" max="7941" width="6.140625" style="10" customWidth="1"/>
    <col min="7942" max="7942" width="6.42578125" style="10" customWidth="1"/>
    <col min="7943" max="7943" width="8.42578125" style="10" customWidth="1"/>
    <col min="7944" max="7944" width="8.28515625" style="10" customWidth="1"/>
    <col min="7945" max="7945" width="9.85546875" style="10" customWidth="1"/>
    <col min="7946" max="7946" width="6.7109375" style="10" customWidth="1"/>
    <col min="7947" max="7947" width="10.7109375" style="10" customWidth="1"/>
    <col min="7948" max="8174" width="10.42578125" style="10"/>
    <col min="8175" max="8175" width="4.42578125" style="10" customWidth="1"/>
    <col min="8176" max="8176" width="28" style="10" customWidth="1"/>
    <col min="8177" max="8177" width="10.42578125" style="10" customWidth="1"/>
    <col min="8178" max="8179" width="8.5703125" style="10" customWidth="1"/>
    <col min="8180" max="8180" width="6.5703125" style="10" customWidth="1"/>
    <col min="8181" max="8181" width="10.7109375" style="10" customWidth="1"/>
    <col min="8182" max="8183" width="4.85546875" style="10" customWidth="1"/>
    <col min="8184" max="8184" width="5.7109375" style="10" customWidth="1"/>
    <col min="8185" max="8185" width="7.5703125" style="10" customWidth="1"/>
    <col min="8186" max="8186" width="4.7109375" style="10" customWidth="1"/>
    <col min="8187" max="8187" width="6" style="10" customWidth="1"/>
    <col min="8188" max="8188" width="5" style="10" customWidth="1"/>
    <col min="8189" max="8189" width="4.42578125" style="10" customWidth="1"/>
    <col min="8190" max="8190" width="9.85546875" style="10" customWidth="1"/>
    <col min="8191" max="8192" width="6.7109375" style="10" customWidth="1"/>
    <col min="8193" max="8193" width="5.42578125" style="10" customWidth="1"/>
    <col min="8194" max="8196" width="5" style="10" customWidth="1"/>
    <col min="8197" max="8197" width="6.140625" style="10" customWidth="1"/>
    <col min="8198" max="8198" width="6.42578125" style="10" customWidth="1"/>
    <col min="8199" max="8199" width="8.42578125" style="10" customWidth="1"/>
    <col min="8200" max="8200" width="8.28515625" style="10" customWidth="1"/>
    <col min="8201" max="8201" width="9.85546875" style="10" customWidth="1"/>
    <col min="8202" max="8202" width="6.7109375" style="10" customWidth="1"/>
    <col min="8203" max="8203" width="10.7109375" style="10" customWidth="1"/>
    <col min="8204" max="8430" width="10.42578125" style="10"/>
    <col min="8431" max="8431" width="4.42578125" style="10" customWidth="1"/>
    <col min="8432" max="8432" width="28" style="10" customWidth="1"/>
    <col min="8433" max="8433" width="10.42578125" style="10" customWidth="1"/>
    <col min="8434" max="8435" width="8.5703125" style="10" customWidth="1"/>
    <col min="8436" max="8436" width="6.5703125" style="10" customWidth="1"/>
    <col min="8437" max="8437" width="10.7109375" style="10" customWidth="1"/>
    <col min="8438" max="8439" width="4.85546875" style="10" customWidth="1"/>
    <col min="8440" max="8440" width="5.7109375" style="10" customWidth="1"/>
    <col min="8441" max="8441" width="7.5703125" style="10" customWidth="1"/>
    <col min="8442" max="8442" width="4.7109375" style="10" customWidth="1"/>
    <col min="8443" max="8443" width="6" style="10" customWidth="1"/>
    <col min="8444" max="8444" width="5" style="10" customWidth="1"/>
    <col min="8445" max="8445" width="4.42578125" style="10" customWidth="1"/>
    <col min="8446" max="8446" width="9.85546875" style="10" customWidth="1"/>
    <col min="8447" max="8448" width="6.7109375" style="10" customWidth="1"/>
    <col min="8449" max="8449" width="5.42578125" style="10" customWidth="1"/>
    <col min="8450" max="8452" width="5" style="10" customWidth="1"/>
    <col min="8453" max="8453" width="6.140625" style="10" customWidth="1"/>
    <col min="8454" max="8454" width="6.42578125" style="10" customWidth="1"/>
    <col min="8455" max="8455" width="8.42578125" style="10" customWidth="1"/>
    <col min="8456" max="8456" width="8.28515625" style="10" customWidth="1"/>
    <col min="8457" max="8457" width="9.85546875" style="10" customWidth="1"/>
    <col min="8458" max="8458" width="6.7109375" style="10" customWidth="1"/>
    <col min="8459" max="8459" width="10.7109375" style="10" customWidth="1"/>
    <col min="8460" max="8686" width="10.42578125" style="10"/>
    <col min="8687" max="8687" width="4.42578125" style="10" customWidth="1"/>
    <col min="8688" max="8688" width="28" style="10" customWidth="1"/>
    <col min="8689" max="8689" width="10.42578125" style="10" customWidth="1"/>
    <col min="8690" max="8691" width="8.5703125" style="10" customWidth="1"/>
    <col min="8692" max="8692" width="6.5703125" style="10" customWidth="1"/>
    <col min="8693" max="8693" width="10.7109375" style="10" customWidth="1"/>
    <col min="8694" max="8695" width="4.85546875" style="10" customWidth="1"/>
    <col min="8696" max="8696" width="5.7109375" style="10" customWidth="1"/>
    <col min="8697" max="8697" width="7.5703125" style="10" customWidth="1"/>
    <col min="8698" max="8698" width="4.7109375" style="10" customWidth="1"/>
    <col min="8699" max="8699" width="6" style="10" customWidth="1"/>
    <col min="8700" max="8700" width="5" style="10" customWidth="1"/>
    <col min="8701" max="8701" width="4.42578125" style="10" customWidth="1"/>
    <col min="8702" max="8702" width="9.85546875" style="10" customWidth="1"/>
    <col min="8703" max="8704" width="6.7109375" style="10" customWidth="1"/>
    <col min="8705" max="8705" width="5.42578125" style="10" customWidth="1"/>
    <col min="8706" max="8708" width="5" style="10" customWidth="1"/>
    <col min="8709" max="8709" width="6.140625" style="10" customWidth="1"/>
    <col min="8710" max="8710" width="6.42578125" style="10" customWidth="1"/>
    <col min="8711" max="8711" width="8.42578125" style="10" customWidth="1"/>
    <col min="8712" max="8712" width="8.28515625" style="10" customWidth="1"/>
    <col min="8713" max="8713" width="9.85546875" style="10" customWidth="1"/>
    <col min="8714" max="8714" width="6.7109375" style="10" customWidth="1"/>
    <col min="8715" max="8715" width="10.7109375" style="10" customWidth="1"/>
    <col min="8716" max="8942" width="10.42578125" style="10"/>
    <col min="8943" max="8943" width="4.42578125" style="10" customWidth="1"/>
    <col min="8944" max="8944" width="28" style="10" customWidth="1"/>
    <col min="8945" max="8945" width="10.42578125" style="10" customWidth="1"/>
    <col min="8946" max="8947" width="8.5703125" style="10" customWidth="1"/>
    <col min="8948" max="8948" width="6.5703125" style="10" customWidth="1"/>
    <col min="8949" max="8949" width="10.7109375" style="10" customWidth="1"/>
    <col min="8950" max="8951" width="4.85546875" style="10" customWidth="1"/>
    <col min="8952" max="8952" width="5.7109375" style="10" customWidth="1"/>
    <col min="8953" max="8953" width="7.5703125" style="10" customWidth="1"/>
    <col min="8954" max="8954" width="4.7109375" style="10" customWidth="1"/>
    <col min="8955" max="8955" width="6" style="10" customWidth="1"/>
    <col min="8956" max="8956" width="5" style="10" customWidth="1"/>
    <col min="8957" max="8957" width="4.42578125" style="10" customWidth="1"/>
    <col min="8958" max="8958" width="9.85546875" style="10" customWidth="1"/>
    <col min="8959" max="8960" width="6.7109375" style="10" customWidth="1"/>
    <col min="8961" max="8961" width="5.42578125" style="10" customWidth="1"/>
    <col min="8962" max="8964" width="5" style="10" customWidth="1"/>
    <col min="8965" max="8965" width="6.140625" style="10" customWidth="1"/>
    <col min="8966" max="8966" width="6.42578125" style="10" customWidth="1"/>
    <col min="8967" max="8967" width="8.42578125" style="10" customWidth="1"/>
    <col min="8968" max="8968" width="8.28515625" style="10" customWidth="1"/>
    <col min="8969" max="8969" width="9.85546875" style="10" customWidth="1"/>
    <col min="8970" max="8970" width="6.7109375" style="10" customWidth="1"/>
    <col min="8971" max="8971" width="10.7109375" style="10" customWidth="1"/>
    <col min="8972" max="9198" width="10.42578125" style="10"/>
    <col min="9199" max="9199" width="4.42578125" style="10" customWidth="1"/>
    <col min="9200" max="9200" width="28" style="10" customWidth="1"/>
    <col min="9201" max="9201" width="10.42578125" style="10" customWidth="1"/>
    <col min="9202" max="9203" width="8.5703125" style="10" customWidth="1"/>
    <col min="9204" max="9204" width="6.5703125" style="10" customWidth="1"/>
    <col min="9205" max="9205" width="10.7109375" style="10" customWidth="1"/>
    <col min="9206" max="9207" width="4.85546875" style="10" customWidth="1"/>
    <col min="9208" max="9208" width="5.7109375" style="10" customWidth="1"/>
    <col min="9209" max="9209" width="7.5703125" style="10" customWidth="1"/>
    <col min="9210" max="9210" width="4.7109375" style="10" customWidth="1"/>
    <col min="9211" max="9211" width="6" style="10" customWidth="1"/>
    <col min="9212" max="9212" width="5" style="10" customWidth="1"/>
    <col min="9213" max="9213" width="4.42578125" style="10" customWidth="1"/>
    <col min="9214" max="9214" width="9.85546875" style="10" customWidth="1"/>
    <col min="9215" max="9216" width="6.7109375" style="10" customWidth="1"/>
    <col min="9217" max="9217" width="5.42578125" style="10" customWidth="1"/>
    <col min="9218" max="9220" width="5" style="10" customWidth="1"/>
    <col min="9221" max="9221" width="6.140625" style="10" customWidth="1"/>
    <col min="9222" max="9222" width="6.42578125" style="10" customWidth="1"/>
    <col min="9223" max="9223" width="8.42578125" style="10" customWidth="1"/>
    <col min="9224" max="9224" width="8.28515625" style="10" customWidth="1"/>
    <col min="9225" max="9225" width="9.85546875" style="10" customWidth="1"/>
    <col min="9226" max="9226" width="6.7109375" style="10" customWidth="1"/>
    <col min="9227" max="9227" width="10.7109375" style="10" customWidth="1"/>
    <col min="9228" max="9454" width="10.42578125" style="10"/>
    <col min="9455" max="9455" width="4.42578125" style="10" customWidth="1"/>
    <col min="9456" max="9456" width="28" style="10" customWidth="1"/>
    <col min="9457" max="9457" width="10.42578125" style="10" customWidth="1"/>
    <col min="9458" max="9459" width="8.5703125" style="10" customWidth="1"/>
    <col min="9460" max="9460" width="6.5703125" style="10" customWidth="1"/>
    <col min="9461" max="9461" width="10.7109375" style="10" customWidth="1"/>
    <col min="9462" max="9463" width="4.85546875" style="10" customWidth="1"/>
    <col min="9464" max="9464" width="5.7109375" style="10" customWidth="1"/>
    <col min="9465" max="9465" width="7.5703125" style="10" customWidth="1"/>
    <col min="9466" max="9466" width="4.7109375" style="10" customWidth="1"/>
    <col min="9467" max="9467" width="6" style="10" customWidth="1"/>
    <col min="9468" max="9468" width="5" style="10" customWidth="1"/>
    <col min="9469" max="9469" width="4.42578125" style="10" customWidth="1"/>
    <col min="9470" max="9470" width="9.85546875" style="10" customWidth="1"/>
    <col min="9471" max="9472" width="6.7109375" style="10" customWidth="1"/>
    <col min="9473" max="9473" width="5.42578125" style="10" customWidth="1"/>
    <col min="9474" max="9476" width="5" style="10" customWidth="1"/>
    <col min="9477" max="9477" width="6.140625" style="10" customWidth="1"/>
    <col min="9478" max="9478" width="6.42578125" style="10" customWidth="1"/>
    <col min="9479" max="9479" width="8.42578125" style="10" customWidth="1"/>
    <col min="9480" max="9480" width="8.28515625" style="10" customWidth="1"/>
    <col min="9481" max="9481" width="9.85546875" style="10" customWidth="1"/>
    <col min="9482" max="9482" width="6.7109375" style="10" customWidth="1"/>
    <col min="9483" max="9483" width="10.7109375" style="10" customWidth="1"/>
    <col min="9484" max="9710" width="10.42578125" style="10"/>
    <col min="9711" max="9711" width="4.42578125" style="10" customWidth="1"/>
    <col min="9712" max="9712" width="28" style="10" customWidth="1"/>
    <col min="9713" max="9713" width="10.42578125" style="10" customWidth="1"/>
    <col min="9714" max="9715" width="8.5703125" style="10" customWidth="1"/>
    <col min="9716" max="9716" width="6.5703125" style="10" customWidth="1"/>
    <col min="9717" max="9717" width="10.7109375" style="10" customWidth="1"/>
    <col min="9718" max="9719" width="4.85546875" style="10" customWidth="1"/>
    <col min="9720" max="9720" width="5.7109375" style="10" customWidth="1"/>
    <col min="9721" max="9721" width="7.5703125" style="10" customWidth="1"/>
    <col min="9722" max="9722" width="4.7109375" style="10" customWidth="1"/>
    <col min="9723" max="9723" width="6" style="10" customWidth="1"/>
    <col min="9724" max="9724" width="5" style="10" customWidth="1"/>
    <col min="9725" max="9725" width="4.42578125" style="10" customWidth="1"/>
    <col min="9726" max="9726" width="9.85546875" style="10" customWidth="1"/>
    <col min="9727" max="9728" width="6.7109375" style="10" customWidth="1"/>
    <col min="9729" max="9729" width="5.42578125" style="10" customWidth="1"/>
    <col min="9730" max="9732" width="5" style="10" customWidth="1"/>
    <col min="9733" max="9733" width="6.140625" style="10" customWidth="1"/>
    <col min="9734" max="9734" width="6.42578125" style="10" customWidth="1"/>
    <col min="9735" max="9735" width="8.42578125" style="10" customWidth="1"/>
    <col min="9736" max="9736" width="8.28515625" style="10" customWidth="1"/>
    <col min="9737" max="9737" width="9.85546875" style="10" customWidth="1"/>
    <col min="9738" max="9738" width="6.7109375" style="10" customWidth="1"/>
    <col min="9739" max="9739" width="10.7109375" style="10" customWidth="1"/>
    <col min="9740" max="9966" width="10.42578125" style="10"/>
    <col min="9967" max="9967" width="4.42578125" style="10" customWidth="1"/>
    <col min="9968" max="9968" width="28" style="10" customWidth="1"/>
    <col min="9969" max="9969" width="10.42578125" style="10" customWidth="1"/>
    <col min="9970" max="9971" width="8.5703125" style="10" customWidth="1"/>
    <col min="9972" max="9972" width="6.5703125" style="10" customWidth="1"/>
    <col min="9973" max="9973" width="10.7109375" style="10" customWidth="1"/>
    <col min="9974" max="9975" width="4.85546875" style="10" customWidth="1"/>
    <col min="9976" max="9976" width="5.7109375" style="10" customWidth="1"/>
    <col min="9977" max="9977" width="7.5703125" style="10" customWidth="1"/>
    <col min="9978" max="9978" width="4.7109375" style="10" customWidth="1"/>
    <col min="9979" max="9979" width="6" style="10" customWidth="1"/>
    <col min="9980" max="9980" width="5" style="10" customWidth="1"/>
    <col min="9981" max="9981" width="4.42578125" style="10" customWidth="1"/>
    <col min="9982" max="9982" width="9.85546875" style="10" customWidth="1"/>
    <col min="9983" max="9984" width="6.7109375" style="10" customWidth="1"/>
    <col min="9985" max="9985" width="5.42578125" style="10" customWidth="1"/>
    <col min="9986" max="9988" width="5" style="10" customWidth="1"/>
    <col min="9989" max="9989" width="6.140625" style="10" customWidth="1"/>
    <col min="9990" max="9990" width="6.42578125" style="10" customWidth="1"/>
    <col min="9991" max="9991" width="8.42578125" style="10" customWidth="1"/>
    <col min="9992" max="9992" width="8.28515625" style="10" customWidth="1"/>
    <col min="9993" max="9993" width="9.85546875" style="10" customWidth="1"/>
    <col min="9994" max="9994" width="6.7109375" style="10" customWidth="1"/>
    <col min="9995" max="9995" width="10.7109375" style="10" customWidth="1"/>
    <col min="9996" max="10222" width="10.42578125" style="10"/>
    <col min="10223" max="10223" width="4.42578125" style="10" customWidth="1"/>
    <col min="10224" max="10224" width="28" style="10" customWidth="1"/>
    <col min="10225" max="10225" width="10.42578125" style="10" customWidth="1"/>
    <col min="10226" max="10227" width="8.5703125" style="10" customWidth="1"/>
    <col min="10228" max="10228" width="6.5703125" style="10" customWidth="1"/>
    <col min="10229" max="10229" width="10.7109375" style="10" customWidth="1"/>
    <col min="10230" max="10231" width="4.85546875" style="10" customWidth="1"/>
    <col min="10232" max="10232" width="5.7109375" style="10" customWidth="1"/>
    <col min="10233" max="10233" width="7.5703125" style="10" customWidth="1"/>
    <col min="10234" max="10234" width="4.7109375" style="10" customWidth="1"/>
    <col min="10235" max="10235" width="6" style="10" customWidth="1"/>
    <col min="10236" max="10236" width="5" style="10" customWidth="1"/>
    <col min="10237" max="10237" width="4.42578125" style="10" customWidth="1"/>
    <col min="10238" max="10238" width="9.85546875" style="10" customWidth="1"/>
    <col min="10239" max="10240" width="6.7109375" style="10" customWidth="1"/>
    <col min="10241" max="10241" width="5.42578125" style="10" customWidth="1"/>
    <col min="10242" max="10244" width="5" style="10" customWidth="1"/>
    <col min="10245" max="10245" width="6.140625" style="10" customWidth="1"/>
    <col min="10246" max="10246" width="6.42578125" style="10" customWidth="1"/>
    <col min="10247" max="10247" width="8.42578125" style="10" customWidth="1"/>
    <col min="10248" max="10248" width="8.28515625" style="10" customWidth="1"/>
    <col min="10249" max="10249" width="9.85546875" style="10" customWidth="1"/>
    <col min="10250" max="10250" width="6.7109375" style="10" customWidth="1"/>
    <col min="10251" max="10251" width="10.7109375" style="10" customWidth="1"/>
    <col min="10252" max="10478" width="10.42578125" style="10"/>
    <col min="10479" max="10479" width="4.42578125" style="10" customWidth="1"/>
    <col min="10480" max="10480" width="28" style="10" customWidth="1"/>
    <col min="10481" max="10481" width="10.42578125" style="10" customWidth="1"/>
    <col min="10482" max="10483" width="8.5703125" style="10" customWidth="1"/>
    <col min="10484" max="10484" width="6.5703125" style="10" customWidth="1"/>
    <col min="10485" max="10485" width="10.7109375" style="10" customWidth="1"/>
    <col min="10486" max="10487" width="4.85546875" style="10" customWidth="1"/>
    <col min="10488" max="10488" width="5.7109375" style="10" customWidth="1"/>
    <col min="10489" max="10489" width="7.5703125" style="10" customWidth="1"/>
    <col min="10490" max="10490" width="4.7109375" style="10" customWidth="1"/>
    <col min="10491" max="10491" width="6" style="10" customWidth="1"/>
    <col min="10492" max="10492" width="5" style="10" customWidth="1"/>
    <col min="10493" max="10493" width="4.42578125" style="10" customWidth="1"/>
    <col min="10494" max="10494" width="9.85546875" style="10" customWidth="1"/>
    <col min="10495" max="10496" width="6.7109375" style="10" customWidth="1"/>
    <col min="10497" max="10497" width="5.42578125" style="10" customWidth="1"/>
    <col min="10498" max="10500" width="5" style="10" customWidth="1"/>
    <col min="10501" max="10501" width="6.140625" style="10" customWidth="1"/>
    <col min="10502" max="10502" width="6.42578125" style="10" customWidth="1"/>
    <col min="10503" max="10503" width="8.42578125" style="10" customWidth="1"/>
    <col min="10504" max="10504" width="8.28515625" style="10" customWidth="1"/>
    <col min="10505" max="10505" width="9.85546875" style="10" customWidth="1"/>
    <col min="10506" max="10506" width="6.7109375" style="10" customWidth="1"/>
    <col min="10507" max="10507" width="10.7109375" style="10" customWidth="1"/>
    <col min="10508" max="10734" width="10.42578125" style="10"/>
    <col min="10735" max="10735" width="4.42578125" style="10" customWidth="1"/>
    <col min="10736" max="10736" width="28" style="10" customWidth="1"/>
    <col min="10737" max="10737" width="10.42578125" style="10" customWidth="1"/>
    <col min="10738" max="10739" width="8.5703125" style="10" customWidth="1"/>
    <col min="10740" max="10740" width="6.5703125" style="10" customWidth="1"/>
    <col min="10741" max="10741" width="10.7109375" style="10" customWidth="1"/>
    <col min="10742" max="10743" width="4.85546875" style="10" customWidth="1"/>
    <col min="10744" max="10744" width="5.7109375" style="10" customWidth="1"/>
    <col min="10745" max="10745" width="7.5703125" style="10" customWidth="1"/>
    <col min="10746" max="10746" width="4.7109375" style="10" customWidth="1"/>
    <col min="10747" max="10747" width="6" style="10" customWidth="1"/>
    <col min="10748" max="10748" width="5" style="10" customWidth="1"/>
    <col min="10749" max="10749" width="4.42578125" style="10" customWidth="1"/>
    <col min="10750" max="10750" width="9.85546875" style="10" customWidth="1"/>
    <col min="10751" max="10752" width="6.7109375" style="10" customWidth="1"/>
    <col min="10753" max="10753" width="5.42578125" style="10" customWidth="1"/>
    <col min="10754" max="10756" width="5" style="10" customWidth="1"/>
    <col min="10757" max="10757" width="6.140625" style="10" customWidth="1"/>
    <col min="10758" max="10758" width="6.42578125" style="10" customWidth="1"/>
    <col min="10759" max="10759" width="8.42578125" style="10" customWidth="1"/>
    <col min="10760" max="10760" width="8.28515625" style="10" customWidth="1"/>
    <col min="10761" max="10761" width="9.85546875" style="10" customWidth="1"/>
    <col min="10762" max="10762" width="6.7109375" style="10" customWidth="1"/>
    <col min="10763" max="10763" width="10.7109375" style="10" customWidth="1"/>
    <col min="10764" max="10990" width="10.42578125" style="10"/>
    <col min="10991" max="10991" width="4.42578125" style="10" customWidth="1"/>
    <col min="10992" max="10992" width="28" style="10" customWidth="1"/>
    <col min="10993" max="10993" width="10.42578125" style="10" customWidth="1"/>
    <col min="10994" max="10995" width="8.5703125" style="10" customWidth="1"/>
    <col min="10996" max="10996" width="6.5703125" style="10" customWidth="1"/>
    <col min="10997" max="10997" width="10.7109375" style="10" customWidth="1"/>
    <col min="10998" max="10999" width="4.85546875" style="10" customWidth="1"/>
    <col min="11000" max="11000" width="5.7109375" style="10" customWidth="1"/>
    <col min="11001" max="11001" width="7.5703125" style="10" customWidth="1"/>
    <col min="11002" max="11002" width="4.7109375" style="10" customWidth="1"/>
    <col min="11003" max="11003" width="6" style="10" customWidth="1"/>
    <col min="11004" max="11004" width="5" style="10" customWidth="1"/>
    <col min="11005" max="11005" width="4.42578125" style="10" customWidth="1"/>
    <col min="11006" max="11006" width="9.85546875" style="10" customWidth="1"/>
    <col min="11007" max="11008" width="6.7109375" style="10" customWidth="1"/>
    <col min="11009" max="11009" width="5.42578125" style="10" customWidth="1"/>
    <col min="11010" max="11012" width="5" style="10" customWidth="1"/>
    <col min="11013" max="11013" width="6.140625" style="10" customWidth="1"/>
    <col min="11014" max="11014" width="6.42578125" style="10" customWidth="1"/>
    <col min="11015" max="11015" width="8.42578125" style="10" customWidth="1"/>
    <col min="11016" max="11016" width="8.28515625" style="10" customWidth="1"/>
    <col min="11017" max="11017" width="9.85546875" style="10" customWidth="1"/>
    <col min="11018" max="11018" width="6.7109375" style="10" customWidth="1"/>
    <col min="11019" max="11019" width="10.7109375" style="10" customWidth="1"/>
    <col min="11020" max="11246" width="10.42578125" style="10"/>
    <col min="11247" max="11247" width="4.42578125" style="10" customWidth="1"/>
    <col min="11248" max="11248" width="28" style="10" customWidth="1"/>
    <col min="11249" max="11249" width="10.42578125" style="10" customWidth="1"/>
    <col min="11250" max="11251" width="8.5703125" style="10" customWidth="1"/>
    <col min="11252" max="11252" width="6.5703125" style="10" customWidth="1"/>
    <col min="11253" max="11253" width="10.7109375" style="10" customWidth="1"/>
    <col min="11254" max="11255" width="4.85546875" style="10" customWidth="1"/>
    <col min="11256" max="11256" width="5.7109375" style="10" customWidth="1"/>
    <col min="11257" max="11257" width="7.5703125" style="10" customWidth="1"/>
    <col min="11258" max="11258" width="4.7109375" style="10" customWidth="1"/>
    <col min="11259" max="11259" width="6" style="10" customWidth="1"/>
    <col min="11260" max="11260" width="5" style="10" customWidth="1"/>
    <col min="11261" max="11261" width="4.42578125" style="10" customWidth="1"/>
    <col min="11262" max="11262" width="9.85546875" style="10" customWidth="1"/>
    <col min="11263" max="11264" width="6.7109375" style="10" customWidth="1"/>
    <col min="11265" max="11265" width="5.42578125" style="10" customWidth="1"/>
    <col min="11266" max="11268" width="5" style="10" customWidth="1"/>
    <col min="11269" max="11269" width="6.140625" style="10" customWidth="1"/>
    <col min="11270" max="11270" width="6.42578125" style="10" customWidth="1"/>
    <col min="11271" max="11271" width="8.42578125" style="10" customWidth="1"/>
    <col min="11272" max="11272" width="8.28515625" style="10" customWidth="1"/>
    <col min="11273" max="11273" width="9.85546875" style="10" customWidth="1"/>
    <col min="11274" max="11274" width="6.7109375" style="10" customWidth="1"/>
    <col min="11275" max="11275" width="10.7109375" style="10" customWidth="1"/>
    <col min="11276" max="11502" width="10.42578125" style="10"/>
    <col min="11503" max="11503" width="4.42578125" style="10" customWidth="1"/>
    <col min="11504" max="11504" width="28" style="10" customWidth="1"/>
    <col min="11505" max="11505" width="10.42578125" style="10" customWidth="1"/>
    <col min="11506" max="11507" width="8.5703125" style="10" customWidth="1"/>
    <col min="11508" max="11508" width="6.5703125" style="10" customWidth="1"/>
    <col min="11509" max="11509" width="10.7109375" style="10" customWidth="1"/>
    <col min="11510" max="11511" width="4.85546875" style="10" customWidth="1"/>
    <col min="11512" max="11512" width="5.7109375" style="10" customWidth="1"/>
    <col min="11513" max="11513" width="7.5703125" style="10" customWidth="1"/>
    <col min="11514" max="11514" width="4.7109375" style="10" customWidth="1"/>
    <col min="11515" max="11515" width="6" style="10" customWidth="1"/>
    <col min="11516" max="11516" width="5" style="10" customWidth="1"/>
    <col min="11517" max="11517" width="4.42578125" style="10" customWidth="1"/>
    <col min="11518" max="11518" width="9.85546875" style="10" customWidth="1"/>
    <col min="11519" max="11520" width="6.7109375" style="10" customWidth="1"/>
    <col min="11521" max="11521" width="5.42578125" style="10" customWidth="1"/>
    <col min="11522" max="11524" width="5" style="10" customWidth="1"/>
    <col min="11525" max="11525" width="6.140625" style="10" customWidth="1"/>
    <col min="11526" max="11526" width="6.42578125" style="10" customWidth="1"/>
    <col min="11527" max="11527" width="8.42578125" style="10" customWidth="1"/>
    <col min="11528" max="11528" width="8.28515625" style="10" customWidth="1"/>
    <col min="11529" max="11529" width="9.85546875" style="10" customWidth="1"/>
    <col min="11530" max="11530" width="6.7109375" style="10" customWidth="1"/>
    <col min="11531" max="11531" width="10.7109375" style="10" customWidth="1"/>
    <col min="11532" max="11758" width="10.42578125" style="10"/>
    <col min="11759" max="11759" width="4.42578125" style="10" customWidth="1"/>
    <col min="11760" max="11760" width="28" style="10" customWidth="1"/>
    <col min="11761" max="11761" width="10.42578125" style="10" customWidth="1"/>
    <col min="11762" max="11763" width="8.5703125" style="10" customWidth="1"/>
    <col min="11764" max="11764" width="6.5703125" style="10" customWidth="1"/>
    <col min="11765" max="11765" width="10.7109375" style="10" customWidth="1"/>
    <col min="11766" max="11767" width="4.85546875" style="10" customWidth="1"/>
    <col min="11768" max="11768" width="5.7109375" style="10" customWidth="1"/>
    <col min="11769" max="11769" width="7.5703125" style="10" customWidth="1"/>
    <col min="11770" max="11770" width="4.7109375" style="10" customWidth="1"/>
    <col min="11771" max="11771" width="6" style="10" customWidth="1"/>
    <col min="11772" max="11772" width="5" style="10" customWidth="1"/>
    <col min="11773" max="11773" width="4.42578125" style="10" customWidth="1"/>
    <col min="11774" max="11774" width="9.85546875" style="10" customWidth="1"/>
    <col min="11775" max="11776" width="6.7109375" style="10" customWidth="1"/>
    <col min="11777" max="11777" width="5.42578125" style="10" customWidth="1"/>
    <col min="11778" max="11780" width="5" style="10" customWidth="1"/>
    <col min="11781" max="11781" width="6.140625" style="10" customWidth="1"/>
    <col min="11782" max="11782" width="6.42578125" style="10" customWidth="1"/>
    <col min="11783" max="11783" width="8.42578125" style="10" customWidth="1"/>
    <col min="11784" max="11784" width="8.28515625" style="10" customWidth="1"/>
    <col min="11785" max="11785" width="9.85546875" style="10" customWidth="1"/>
    <col min="11786" max="11786" width="6.7109375" style="10" customWidth="1"/>
    <col min="11787" max="11787" width="10.7109375" style="10" customWidth="1"/>
    <col min="11788" max="12014" width="10.42578125" style="10"/>
    <col min="12015" max="12015" width="4.42578125" style="10" customWidth="1"/>
    <col min="12016" max="12016" width="28" style="10" customWidth="1"/>
    <col min="12017" max="12017" width="10.42578125" style="10" customWidth="1"/>
    <col min="12018" max="12019" width="8.5703125" style="10" customWidth="1"/>
    <col min="12020" max="12020" width="6.5703125" style="10" customWidth="1"/>
    <col min="12021" max="12021" width="10.7109375" style="10" customWidth="1"/>
    <col min="12022" max="12023" width="4.85546875" style="10" customWidth="1"/>
    <col min="12024" max="12024" width="5.7109375" style="10" customWidth="1"/>
    <col min="12025" max="12025" width="7.5703125" style="10" customWidth="1"/>
    <col min="12026" max="12026" width="4.7109375" style="10" customWidth="1"/>
    <col min="12027" max="12027" width="6" style="10" customWidth="1"/>
    <col min="12028" max="12028" width="5" style="10" customWidth="1"/>
    <col min="12029" max="12029" width="4.42578125" style="10" customWidth="1"/>
    <col min="12030" max="12030" width="9.85546875" style="10" customWidth="1"/>
    <col min="12031" max="12032" width="6.7109375" style="10" customWidth="1"/>
    <col min="12033" max="12033" width="5.42578125" style="10" customWidth="1"/>
    <col min="12034" max="12036" width="5" style="10" customWidth="1"/>
    <col min="12037" max="12037" width="6.140625" style="10" customWidth="1"/>
    <col min="12038" max="12038" width="6.42578125" style="10" customWidth="1"/>
    <col min="12039" max="12039" width="8.42578125" style="10" customWidth="1"/>
    <col min="12040" max="12040" width="8.28515625" style="10" customWidth="1"/>
    <col min="12041" max="12041" width="9.85546875" style="10" customWidth="1"/>
    <col min="12042" max="12042" width="6.7109375" style="10" customWidth="1"/>
    <col min="12043" max="12043" width="10.7109375" style="10" customWidth="1"/>
    <col min="12044" max="12270" width="10.42578125" style="10"/>
    <col min="12271" max="12271" width="4.42578125" style="10" customWidth="1"/>
    <col min="12272" max="12272" width="28" style="10" customWidth="1"/>
    <col min="12273" max="12273" width="10.42578125" style="10" customWidth="1"/>
    <col min="12274" max="12275" width="8.5703125" style="10" customWidth="1"/>
    <col min="12276" max="12276" width="6.5703125" style="10" customWidth="1"/>
    <col min="12277" max="12277" width="10.7109375" style="10" customWidth="1"/>
    <col min="12278" max="12279" width="4.85546875" style="10" customWidth="1"/>
    <col min="12280" max="12280" width="5.7109375" style="10" customWidth="1"/>
    <col min="12281" max="12281" width="7.5703125" style="10" customWidth="1"/>
    <col min="12282" max="12282" width="4.7109375" style="10" customWidth="1"/>
    <col min="12283" max="12283" width="6" style="10" customWidth="1"/>
    <col min="12284" max="12284" width="5" style="10" customWidth="1"/>
    <col min="12285" max="12285" width="4.42578125" style="10" customWidth="1"/>
    <col min="12286" max="12286" width="9.85546875" style="10" customWidth="1"/>
    <col min="12287" max="12288" width="6.7109375" style="10" customWidth="1"/>
    <col min="12289" max="12289" width="5.42578125" style="10" customWidth="1"/>
    <col min="12290" max="12292" width="5" style="10" customWidth="1"/>
    <col min="12293" max="12293" width="6.140625" style="10" customWidth="1"/>
    <col min="12294" max="12294" width="6.42578125" style="10" customWidth="1"/>
    <col min="12295" max="12295" width="8.42578125" style="10" customWidth="1"/>
    <col min="12296" max="12296" width="8.28515625" style="10" customWidth="1"/>
    <col min="12297" max="12297" width="9.85546875" style="10" customWidth="1"/>
    <col min="12298" max="12298" width="6.7109375" style="10" customWidth="1"/>
    <col min="12299" max="12299" width="10.7109375" style="10" customWidth="1"/>
    <col min="12300" max="12526" width="10.42578125" style="10"/>
    <col min="12527" max="12527" width="4.42578125" style="10" customWidth="1"/>
    <col min="12528" max="12528" width="28" style="10" customWidth="1"/>
    <col min="12529" max="12529" width="10.42578125" style="10" customWidth="1"/>
    <col min="12530" max="12531" width="8.5703125" style="10" customWidth="1"/>
    <col min="12532" max="12532" width="6.5703125" style="10" customWidth="1"/>
    <col min="12533" max="12533" width="10.7109375" style="10" customWidth="1"/>
    <col min="12534" max="12535" width="4.85546875" style="10" customWidth="1"/>
    <col min="12536" max="12536" width="5.7109375" style="10" customWidth="1"/>
    <col min="12537" max="12537" width="7.5703125" style="10" customWidth="1"/>
    <col min="12538" max="12538" width="4.7109375" style="10" customWidth="1"/>
    <col min="12539" max="12539" width="6" style="10" customWidth="1"/>
    <col min="12540" max="12540" width="5" style="10" customWidth="1"/>
    <col min="12541" max="12541" width="4.42578125" style="10" customWidth="1"/>
    <col min="12542" max="12542" width="9.85546875" style="10" customWidth="1"/>
    <col min="12543" max="12544" width="6.7109375" style="10" customWidth="1"/>
    <col min="12545" max="12545" width="5.42578125" style="10" customWidth="1"/>
    <col min="12546" max="12548" width="5" style="10" customWidth="1"/>
    <col min="12549" max="12549" width="6.140625" style="10" customWidth="1"/>
    <col min="12550" max="12550" width="6.42578125" style="10" customWidth="1"/>
    <col min="12551" max="12551" width="8.42578125" style="10" customWidth="1"/>
    <col min="12552" max="12552" width="8.28515625" style="10" customWidth="1"/>
    <col min="12553" max="12553" width="9.85546875" style="10" customWidth="1"/>
    <col min="12554" max="12554" width="6.7109375" style="10" customWidth="1"/>
    <col min="12555" max="12555" width="10.7109375" style="10" customWidth="1"/>
    <col min="12556" max="12782" width="10.42578125" style="10"/>
    <col min="12783" max="12783" width="4.42578125" style="10" customWidth="1"/>
    <col min="12784" max="12784" width="28" style="10" customWidth="1"/>
    <col min="12785" max="12785" width="10.42578125" style="10" customWidth="1"/>
    <col min="12786" max="12787" width="8.5703125" style="10" customWidth="1"/>
    <col min="12788" max="12788" width="6.5703125" style="10" customWidth="1"/>
    <col min="12789" max="12789" width="10.7109375" style="10" customWidth="1"/>
    <col min="12790" max="12791" width="4.85546875" style="10" customWidth="1"/>
    <col min="12792" max="12792" width="5.7109375" style="10" customWidth="1"/>
    <col min="12793" max="12793" width="7.5703125" style="10" customWidth="1"/>
    <col min="12794" max="12794" width="4.7109375" style="10" customWidth="1"/>
    <col min="12795" max="12795" width="6" style="10" customWidth="1"/>
    <col min="12796" max="12796" width="5" style="10" customWidth="1"/>
    <col min="12797" max="12797" width="4.42578125" style="10" customWidth="1"/>
    <col min="12798" max="12798" width="9.85546875" style="10" customWidth="1"/>
    <col min="12799" max="12800" width="6.7109375" style="10" customWidth="1"/>
    <col min="12801" max="12801" width="5.42578125" style="10" customWidth="1"/>
    <col min="12802" max="12804" width="5" style="10" customWidth="1"/>
    <col min="12805" max="12805" width="6.140625" style="10" customWidth="1"/>
    <col min="12806" max="12806" width="6.42578125" style="10" customWidth="1"/>
    <col min="12807" max="12807" width="8.42578125" style="10" customWidth="1"/>
    <col min="12808" max="12808" width="8.28515625" style="10" customWidth="1"/>
    <col min="12809" max="12809" width="9.85546875" style="10" customWidth="1"/>
    <col min="12810" max="12810" width="6.7109375" style="10" customWidth="1"/>
    <col min="12811" max="12811" width="10.7109375" style="10" customWidth="1"/>
    <col min="12812" max="13038" width="10.42578125" style="10"/>
    <col min="13039" max="13039" width="4.42578125" style="10" customWidth="1"/>
    <col min="13040" max="13040" width="28" style="10" customWidth="1"/>
    <col min="13041" max="13041" width="10.42578125" style="10" customWidth="1"/>
    <col min="13042" max="13043" width="8.5703125" style="10" customWidth="1"/>
    <col min="13044" max="13044" width="6.5703125" style="10" customWidth="1"/>
    <col min="13045" max="13045" width="10.7109375" style="10" customWidth="1"/>
    <col min="13046" max="13047" width="4.85546875" style="10" customWidth="1"/>
    <col min="13048" max="13048" width="5.7109375" style="10" customWidth="1"/>
    <col min="13049" max="13049" width="7.5703125" style="10" customWidth="1"/>
    <col min="13050" max="13050" width="4.7109375" style="10" customWidth="1"/>
    <col min="13051" max="13051" width="6" style="10" customWidth="1"/>
    <col min="13052" max="13052" width="5" style="10" customWidth="1"/>
    <col min="13053" max="13053" width="4.42578125" style="10" customWidth="1"/>
    <col min="13054" max="13054" width="9.85546875" style="10" customWidth="1"/>
    <col min="13055" max="13056" width="6.7109375" style="10" customWidth="1"/>
    <col min="13057" max="13057" width="5.42578125" style="10" customWidth="1"/>
    <col min="13058" max="13060" width="5" style="10" customWidth="1"/>
    <col min="13061" max="13061" width="6.140625" style="10" customWidth="1"/>
    <col min="13062" max="13062" width="6.42578125" style="10" customWidth="1"/>
    <col min="13063" max="13063" width="8.42578125" style="10" customWidth="1"/>
    <col min="13064" max="13064" width="8.28515625" style="10" customWidth="1"/>
    <col min="13065" max="13065" width="9.85546875" style="10" customWidth="1"/>
    <col min="13066" max="13066" width="6.7109375" style="10" customWidth="1"/>
    <col min="13067" max="13067" width="10.7109375" style="10" customWidth="1"/>
    <col min="13068" max="13294" width="10.42578125" style="10"/>
    <col min="13295" max="13295" width="4.42578125" style="10" customWidth="1"/>
    <col min="13296" max="13296" width="28" style="10" customWidth="1"/>
    <col min="13297" max="13297" width="10.42578125" style="10" customWidth="1"/>
    <col min="13298" max="13299" width="8.5703125" style="10" customWidth="1"/>
    <col min="13300" max="13300" width="6.5703125" style="10" customWidth="1"/>
    <col min="13301" max="13301" width="10.7109375" style="10" customWidth="1"/>
    <col min="13302" max="13303" width="4.85546875" style="10" customWidth="1"/>
    <col min="13304" max="13304" width="5.7109375" style="10" customWidth="1"/>
    <col min="13305" max="13305" width="7.5703125" style="10" customWidth="1"/>
    <col min="13306" max="13306" width="4.7109375" style="10" customWidth="1"/>
    <col min="13307" max="13307" width="6" style="10" customWidth="1"/>
    <col min="13308" max="13308" width="5" style="10" customWidth="1"/>
    <col min="13309" max="13309" width="4.42578125" style="10" customWidth="1"/>
    <col min="13310" max="13310" width="9.85546875" style="10" customWidth="1"/>
    <col min="13311" max="13312" width="6.7109375" style="10" customWidth="1"/>
    <col min="13313" max="13313" width="5.42578125" style="10" customWidth="1"/>
    <col min="13314" max="13316" width="5" style="10" customWidth="1"/>
    <col min="13317" max="13317" width="6.140625" style="10" customWidth="1"/>
    <col min="13318" max="13318" width="6.42578125" style="10" customWidth="1"/>
    <col min="13319" max="13319" width="8.42578125" style="10" customWidth="1"/>
    <col min="13320" max="13320" width="8.28515625" style="10" customWidth="1"/>
    <col min="13321" max="13321" width="9.85546875" style="10" customWidth="1"/>
    <col min="13322" max="13322" width="6.7109375" style="10" customWidth="1"/>
    <col min="13323" max="13323" width="10.7109375" style="10" customWidth="1"/>
    <col min="13324" max="13550" width="10.42578125" style="10"/>
    <col min="13551" max="13551" width="4.42578125" style="10" customWidth="1"/>
    <col min="13552" max="13552" width="28" style="10" customWidth="1"/>
    <col min="13553" max="13553" width="10.42578125" style="10" customWidth="1"/>
    <col min="13554" max="13555" width="8.5703125" style="10" customWidth="1"/>
    <col min="13556" max="13556" width="6.5703125" style="10" customWidth="1"/>
    <col min="13557" max="13557" width="10.7109375" style="10" customWidth="1"/>
    <col min="13558" max="13559" width="4.85546875" style="10" customWidth="1"/>
    <col min="13560" max="13560" width="5.7109375" style="10" customWidth="1"/>
    <col min="13561" max="13561" width="7.5703125" style="10" customWidth="1"/>
    <col min="13562" max="13562" width="4.7109375" style="10" customWidth="1"/>
    <col min="13563" max="13563" width="6" style="10" customWidth="1"/>
    <col min="13564" max="13564" width="5" style="10" customWidth="1"/>
    <col min="13565" max="13565" width="4.42578125" style="10" customWidth="1"/>
    <col min="13566" max="13566" width="9.85546875" style="10" customWidth="1"/>
    <col min="13567" max="13568" width="6.7109375" style="10" customWidth="1"/>
    <col min="13569" max="13569" width="5.42578125" style="10" customWidth="1"/>
    <col min="13570" max="13572" width="5" style="10" customWidth="1"/>
    <col min="13573" max="13573" width="6.140625" style="10" customWidth="1"/>
    <col min="13574" max="13574" width="6.42578125" style="10" customWidth="1"/>
    <col min="13575" max="13575" width="8.42578125" style="10" customWidth="1"/>
    <col min="13576" max="13576" width="8.28515625" style="10" customWidth="1"/>
    <col min="13577" max="13577" width="9.85546875" style="10" customWidth="1"/>
    <col min="13578" max="13578" width="6.7109375" style="10" customWidth="1"/>
    <col min="13579" max="13579" width="10.7109375" style="10" customWidth="1"/>
    <col min="13580" max="13806" width="10.42578125" style="10"/>
    <col min="13807" max="13807" width="4.42578125" style="10" customWidth="1"/>
    <col min="13808" max="13808" width="28" style="10" customWidth="1"/>
    <col min="13809" max="13809" width="10.42578125" style="10" customWidth="1"/>
    <col min="13810" max="13811" width="8.5703125" style="10" customWidth="1"/>
    <col min="13812" max="13812" width="6.5703125" style="10" customWidth="1"/>
    <col min="13813" max="13813" width="10.7109375" style="10" customWidth="1"/>
    <col min="13814" max="13815" width="4.85546875" style="10" customWidth="1"/>
    <col min="13816" max="13816" width="5.7109375" style="10" customWidth="1"/>
    <col min="13817" max="13817" width="7.5703125" style="10" customWidth="1"/>
    <col min="13818" max="13818" width="4.7109375" style="10" customWidth="1"/>
    <col min="13819" max="13819" width="6" style="10" customWidth="1"/>
    <col min="13820" max="13820" width="5" style="10" customWidth="1"/>
    <col min="13821" max="13821" width="4.42578125" style="10" customWidth="1"/>
    <col min="13822" max="13822" width="9.85546875" style="10" customWidth="1"/>
    <col min="13823" max="13824" width="6.7109375" style="10" customWidth="1"/>
    <col min="13825" max="13825" width="5.42578125" style="10" customWidth="1"/>
    <col min="13826" max="13828" width="5" style="10" customWidth="1"/>
    <col min="13829" max="13829" width="6.140625" style="10" customWidth="1"/>
    <col min="13830" max="13830" width="6.42578125" style="10" customWidth="1"/>
    <col min="13831" max="13831" width="8.42578125" style="10" customWidth="1"/>
    <col min="13832" max="13832" width="8.28515625" style="10" customWidth="1"/>
    <col min="13833" max="13833" width="9.85546875" style="10" customWidth="1"/>
    <col min="13834" max="13834" width="6.7109375" style="10" customWidth="1"/>
    <col min="13835" max="13835" width="10.7109375" style="10" customWidth="1"/>
    <col min="13836" max="14062" width="10.42578125" style="10"/>
    <col min="14063" max="14063" width="4.42578125" style="10" customWidth="1"/>
    <col min="14064" max="14064" width="28" style="10" customWidth="1"/>
    <col min="14065" max="14065" width="10.42578125" style="10" customWidth="1"/>
    <col min="14066" max="14067" width="8.5703125" style="10" customWidth="1"/>
    <col min="14068" max="14068" width="6.5703125" style="10" customWidth="1"/>
    <col min="14069" max="14069" width="10.7109375" style="10" customWidth="1"/>
    <col min="14070" max="14071" width="4.85546875" style="10" customWidth="1"/>
    <col min="14072" max="14072" width="5.7109375" style="10" customWidth="1"/>
    <col min="14073" max="14073" width="7.5703125" style="10" customWidth="1"/>
    <col min="14074" max="14074" width="4.7109375" style="10" customWidth="1"/>
    <col min="14075" max="14075" width="6" style="10" customWidth="1"/>
    <col min="14076" max="14076" width="5" style="10" customWidth="1"/>
    <col min="14077" max="14077" width="4.42578125" style="10" customWidth="1"/>
    <col min="14078" max="14078" width="9.85546875" style="10" customWidth="1"/>
    <col min="14079" max="14080" width="6.7109375" style="10" customWidth="1"/>
    <col min="14081" max="14081" width="5.42578125" style="10" customWidth="1"/>
    <col min="14082" max="14084" width="5" style="10" customWidth="1"/>
    <col min="14085" max="14085" width="6.140625" style="10" customWidth="1"/>
    <col min="14086" max="14086" width="6.42578125" style="10" customWidth="1"/>
    <col min="14087" max="14087" width="8.42578125" style="10" customWidth="1"/>
    <col min="14088" max="14088" width="8.28515625" style="10" customWidth="1"/>
    <col min="14089" max="14089" width="9.85546875" style="10" customWidth="1"/>
    <col min="14090" max="14090" width="6.7109375" style="10" customWidth="1"/>
    <col min="14091" max="14091" width="10.7109375" style="10" customWidth="1"/>
    <col min="14092" max="14318" width="10.42578125" style="10"/>
    <col min="14319" max="14319" width="4.42578125" style="10" customWidth="1"/>
    <col min="14320" max="14320" width="28" style="10" customWidth="1"/>
    <col min="14321" max="14321" width="10.42578125" style="10" customWidth="1"/>
    <col min="14322" max="14323" width="8.5703125" style="10" customWidth="1"/>
    <col min="14324" max="14324" width="6.5703125" style="10" customWidth="1"/>
    <col min="14325" max="14325" width="10.7109375" style="10" customWidth="1"/>
    <col min="14326" max="14327" width="4.85546875" style="10" customWidth="1"/>
    <col min="14328" max="14328" width="5.7109375" style="10" customWidth="1"/>
    <col min="14329" max="14329" width="7.5703125" style="10" customWidth="1"/>
    <col min="14330" max="14330" width="4.7109375" style="10" customWidth="1"/>
    <col min="14331" max="14331" width="6" style="10" customWidth="1"/>
    <col min="14332" max="14332" width="5" style="10" customWidth="1"/>
    <col min="14333" max="14333" width="4.42578125" style="10" customWidth="1"/>
    <col min="14334" max="14334" width="9.85546875" style="10" customWidth="1"/>
    <col min="14335" max="14336" width="6.7109375" style="10" customWidth="1"/>
    <col min="14337" max="14337" width="5.42578125" style="10" customWidth="1"/>
    <col min="14338" max="14340" width="5" style="10" customWidth="1"/>
    <col min="14341" max="14341" width="6.140625" style="10" customWidth="1"/>
    <col min="14342" max="14342" width="6.42578125" style="10" customWidth="1"/>
    <col min="14343" max="14343" width="8.42578125" style="10" customWidth="1"/>
    <col min="14344" max="14344" width="8.28515625" style="10" customWidth="1"/>
    <col min="14345" max="14345" width="9.85546875" style="10" customWidth="1"/>
    <col min="14346" max="14346" width="6.7109375" style="10" customWidth="1"/>
    <col min="14347" max="14347" width="10.7109375" style="10" customWidth="1"/>
    <col min="14348" max="14574" width="10.42578125" style="10"/>
    <col min="14575" max="14575" width="4.42578125" style="10" customWidth="1"/>
    <col min="14576" max="14576" width="28" style="10" customWidth="1"/>
    <col min="14577" max="14577" width="10.42578125" style="10" customWidth="1"/>
    <col min="14578" max="14579" width="8.5703125" style="10" customWidth="1"/>
    <col min="14580" max="14580" width="6.5703125" style="10" customWidth="1"/>
    <col min="14581" max="14581" width="10.7109375" style="10" customWidth="1"/>
    <col min="14582" max="14583" width="4.85546875" style="10" customWidth="1"/>
    <col min="14584" max="14584" width="5.7109375" style="10" customWidth="1"/>
    <col min="14585" max="14585" width="7.5703125" style="10" customWidth="1"/>
    <col min="14586" max="14586" width="4.7109375" style="10" customWidth="1"/>
    <col min="14587" max="14587" width="6" style="10" customWidth="1"/>
    <col min="14588" max="14588" width="5" style="10" customWidth="1"/>
    <col min="14589" max="14589" width="4.42578125" style="10" customWidth="1"/>
    <col min="14590" max="14590" width="9.85546875" style="10" customWidth="1"/>
    <col min="14591" max="14592" width="6.7109375" style="10" customWidth="1"/>
    <col min="14593" max="14593" width="5.42578125" style="10" customWidth="1"/>
    <col min="14594" max="14596" width="5" style="10" customWidth="1"/>
    <col min="14597" max="14597" width="6.140625" style="10" customWidth="1"/>
    <col min="14598" max="14598" width="6.42578125" style="10" customWidth="1"/>
    <col min="14599" max="14599" width="8.42578125" style="10" customWidth="1"/>
    <col min="14600" max="14600" width="8.28515625" style="10" customWidth="1"/>
    <col min="14601" max="14601" width="9.85546875" style="10" customWidth="1"/>
    <col min="14602" max="14602" width="6.7109375" style="10" customWidth="1"/>
    <col min="14603" max="14603" width="10.7109375" style="10" customWidth="1"/>
    <col min="14604" max="14830" width="10.42578125" style="10"/>
    <col min="14831" max="14831" width="4.42578125" style="10" customWidth="1"/>
    <col min="14832" max="14832" width="28" style="10" customWidth="1"/>
    <col min="14833" max="14833" width="10.42578125" style="10" customWidth="1"/>
    <col min="14834" max="14835" width="8.5703125" style="10" customWidth="1"/>
    <col min="14836" max="14836" width="6.5703125" style="10" customWidth="1"/>
    <col min="14837" max="14837" width="10.7109375" style="10" customWidth="1"/>
    <col min="14838" max="14839" width="4.85546875" style="10" customWidth="1"/>
    <col min="14840" max="14840" width="5.7109375" style="10" customWidth="1"/>
    <col min="14841" max="14841" width="7.5703125" style="10" customWidth="1"/>
    <col min="14842" max="14842" width="4.7109375" style="10" customWidth="1"/>
    <col min="14843" max="14843" width="6" style="10" customWidth="1"/>
    <col min="14844" max="14844" width="5" style="10" customWidth="1"/>
    <col min="14845" max="14845" width="4.42578125" style="10" customWidth="1"/>
    <col min="14846" max="14846" width="9.85546875" style="10" customWidth="1"/>
    <col min="14847" max="14848" width="6.7109375" style="10" customWidth="1"/>
    <col min="14849" max="14849" width="5.42578125" style="10" customWidth="1"/>
    <col min="14850" max="14852" width="5" style="10" customWidth="1"/>
    <col min="14853" max="14853" width="6.140625" style="10" customWidth="1"/>
    <col min="14854" max="14854" width="6.42578125" style="10" customWidth="1"/>
    <col min="14855" max="14855" width="8.42578125" style="10" customWidth="1"/>
    <col min="14856" max="14856" width="8.28515625" style="10" customWidth="1"/>
    <col min="14857" max="14857" width="9.85546875" style="10" customWidth="1"/>
    <col min="14858" max="14858" width="6.7109375" style="10" customWidth="1"/>
    <col min="14859" max="14859" width="10.7109375" style="10" customWidth="1"/>
    <col min="14860" max="15086" width="10.42578125" style="10"/>
    <col min="15087" max="15087" width="4.42578125" style="10" customWidth="1"/>
    <col min="15088" max="15088" width="28" style="10" customWidth="1"/>
    <col min="15089" max="15089" width="10.42578125" style="10" customWidth="1"/>
    <col min="15090" max="15091" width="8.5703125" style="10" customWidth="1"/>
    <col min="15092" max="15092" width="6.5703125" style="10" customWidth="1"/>
    <col min="15093" max="15093" width="10.7109375" style="10" customWidth="1"/>
    <col min="15094" max="15095" width="4.85546875" style="10" customWidth="1"/>
    <col min="15096" max="15096" width="5.7109375" style="10" customWidth="1"/>
    <col min="15097" max="15097" width="7.5703125" style="10" customWidth="1"/>
    <col min="15098" max="15098" width="4.7109375" style="10" customWidth="1"/>
    <col min="15099" max="15099" width="6" style="10" customWidth="1"/>
    <col min="15100" max="15100" width="5" style="10" customWidth="1"/>
    <col min="15101" max="15101" width="4.42578125" style="10" customWidth="1"/>
    <col min="15102" max="15102" width="9.85546875" style="10" customWidth="1"/>
    <col min="15103" max="15104" width="6.7109375" style="10" customWidth="1"/>
    <col min="15105" max="15105" width="5.42578125" style="10" customWidth="1"/>
    <col min="15106" max="15108" width="5" style="10" customWidth="1"/>
    <col min="15109" max="15109" width="6.140625" style="10" customWidth="1"/>
    <col min="15110" max="15110" width="6.42578125" style="10" customWidth="1"/>
    <col min="15111" max="15111" width="8.42578125" style="10" customWidth="1"/>
    <col min="15112" max="15112" width="8.28515625" style="10" customWidth="1"/>
    <col min="15113" max="15113" width="9.85546875" style="10" customWidth="1"/>
    <col min="15114" max="15114" width="6.7109375" style="10" customWidth="1"/>
    <col min="15115" max="15115" width="10.7109375" style="10" customWidth="1"/>
    <col min="15116" max="15342" width="10.42578125" style="10"/>
    <col min="15343" max="15343" width="4.42578125" style="10" customWidth="1"/>
    <col min="15344" max="15344" width="28" style="10" customWidth="1"/>
    <col min="15345" max="15345" width="10.42578125" style="10" customWidth="1"/>
    <col min="15346" max="15347" width="8.5703125" style="10" customWidth="1"/>
    <col min="15348" max="15348" width="6.5703125" style="10" customWidth="1"/>
    <col min="15349" max="15349" width="10.7109375" style="10" customWidth="1"/>
    <col min="15350" max="15351" width="4.85546875" style="10" customWidth="1"/>
    <col min="15352" max="15352" width="5.7109375" style="10" customWidth="1"/>
    <col min="15353" max="15353" width="7.5703125" style="10" customWidth="1"/>
    <col min="15354" max="15354" width="4.7109375" style="10" customWidth="1"/>
    <col min="15355" max="15355" width="6" style="10" customWidth="1"/>
    <col min="15356" max="15356" width="5" style="10" customWidth="1"/>
    <col min="15357" max="15357" width="4.42578125" style="10" customWidth="1"/>
    <col min="15358" max="15358" width="9.85546875" style="10" customWidth="1"/>
    <col min="15359" max="15360" width="6.7109375" style="10" customWidth="1"/>
    <col min="15361" max="15361" width="5.42578125" style="10" customWidth="1"/>
    <col min="15362" max="15364" width="5" style="10" customWidth="1"/>
    <col min="15365" max="15365" width="6.140625" style="10" customWidth="1"/>
    <col min="15366" max="15366" width="6.42578125" style="10" customWidth="1"/>
    <col min="15367" max="15367" width="8.42578125" style="10" customWidth="1"/>
    <col min="15368" max="15368" width="8.28515625" style="10" customWidth="1"/>
    <col min="15369" max="15369" width="9.85546875" style="10" customWidth="1"/>
    <col min="15370" max="15370" width="6.7109375" style="10" customWidth="1"/>
    <col min="15371" max="15371" width="10.7109375" style="10" customWidth="1"/>
    <col min="15372" max="15598" width="10.42578125" style="10"/>
    <col min="15599" max="15599" width="4.42578125" style="10" customWidth="1"/>
    <col min="15600" max="15600" width="28" style="10" customWidth="1"/>
    <col min="15601" max="15601" width="10.42578125" style="10" customWidth="1"/>
    <col min="15602" max="15603" width="8.5703125" style="10" customWidth="1"/>
    <col min="15604" max="15604" width="6.5703125" style="10" customWidth="1"/>
    <col min="15605" max="15605" width="10.7109375" style="10" customWidth="1"/>
    <col min="15606" max="15607" width="4.85546875" style="10" customWidth="1"/>
    <col min="15608" max="15608" width="5.7109375" style="10" customWidth="1"/>
    <col min="15609" max="15609" width="7.5703125" style="10" customWidth="1"/>
    <col min="15610" max="15610" width="4.7109375" style="10" customWidth="1"/>
    <col min="15611" max="15611" width="6" style="10" customWidth="1"/>
    <col min="15612" max="15612" width="5" style="10" customWidth="1"/>
    <col min="15613" max="15613" width="4.42578125" style="10" customWidth="1"/>
    <col min="15614" max="15614" width="9.85546875" style="10" customWidth="1"/>
    <col min="15615" max="15616" width="6.7109375" style="10" customWidth="1"/>
    <col min="15617" max="15617" width="5.42578125" style="10" customWidth="1"/>
    <col min="15618" max="15620" width="5" style="10" customWidth="1"/>
    <col min="15621" max="15621" width="6.140625" style="10" customWidth="1"/>
    <col min="15622" max="15622" width="6.42578125" style="10" customWidth="1"/>
    <col min="15623" max="15623" width="8.42578125" style="10" customWidth="1"/>
    <col min="15624" max="15624" width="8.28515625" style="10" customWidth="1"/>
    <col min="15625" max="15625" width="9.85546875" style="10" customWidth="1"/>
    <col min="15626" max="15626" width="6.7109375" style="10" customWidth="1"/>
    <col min="15627" max="15627" width="10.7109375" style="10" customWidth="1"/>
    <col min="15628" max="15854" width="10.42578125" style="10"/>
    <col min="15855" max="15855" width="4.42578125" style="10" customWidth="1"/>
    <col min="15856" max="15856" width="28" style="10" customWidth="1"/>
    <col min="15857" max="15857" width="10.42578125" style="10" customWidth="1"/>
    <col min="15858" max="15859" width="8.5703125" style="10" customWidth="1"/>
    <col min="15860" max="15860" width="6.5703125" style="10" customWidth="1"/>
    <col min="15861" max="15861" width="10.7109375" style="10" customWidth="1"/>
    <col min="15862" max="15863" width="4.85546875" style="10" customWidth="1"/>
    <col min="15864" max="15864" width="5.7109375" style="10" customWidth="1"/>
    <col min="15865" max="15865" width="7.5703125" style="10" customWidth="1"/>
    <col min="15866" max="15866" width="4.7109375" style="10" customWidth="1"/>
    <col min="15867" max="15867" width="6" style="10" customWidth="1"/>
    <col min="15868" max="15868" width="5" style="10" customWidth="1"/>
    <col min="15869" max="15869" width="4.42578125" style="10" customWidth="1"/>
    <col min="15870" max="15870" width="9.85546875" style="10" customWidth="1"/>
    <col min="15871" max="15872" width="6.7109375" style="10" customWidth="1"/>
    <col min="15873" max="15873" width="5.42578125" style="10" customWidth="1"/>
    <col min="15874" max="15876" width="5" style="10" customWidth="1"/>
    <col min="15877" max="15877" width="6.140625" style="10" customWidth="1"/>
    <col min="15878" max="15878" width="6.42578125" style="10" customWidth="1"/>
    <col min="15879" max="15879" width="8.42578125" style="10" customWidth="1"/>
    <col min="15880" max="15880" width="8.28515625" style="10" customWidth="1"/>
    <col min="15881" max="15881" width="9.85546875" style="10" customWidth="1"/>
    <col min="15882" max="15882" width="6.7109375" style="10" customWidth="1"/>
    <col min="15883" max="15883" width="10.7109375" style="10" customWidth="1"/>
    <col min="15884" max="16110" width="10.42578125" style="10"/>
    <col min="16111" max="16111" width="4.42578125" style="10" customWidth="1"/>
    <col min="16112" max="16112" width="28" style="10" customWidth="1"/>
    <col min="16113" max="16113" width="10.42578125" style="10" customWidth="1"/>
    <col min="16114" max="16115" width="8.5703125" style="10" customWidth="1"/>
    <col min="16116" max="16116" width="6.5703125" style="10" customWidth="1"/>
    <col min="16117" max="16117" width="10.7109375" style="10" customWidth="1"/>
    <col min="16118" max="16119" width="4.85546875" style="10" customWidth="1"/>
    <col min="16120" max="16120" width="5.7109375" style="10" customWidth="1"/>
    <col min="16121" max="16121" width="7.5703125" style="10" customWidth="1"/>
    <col min="16122" max="16122" width="4.7109375" style="10" customWidth="1"/>
    <col min="16123" max="16123" width="6" style="10" customWidth="1"/>
    <col min="16124" max="16124" width="5" style="10" customWidth="1"/>
    <col min="16125" max="16125" width="4.42578125" style="10" customWidth="1"/>
    <col min="16126" max="16126" width="9.85546875" style="10" customWidth="1"/>
    <col min="16127" max="16128" width="6.7109375" style="10" customWidth="1"/>
    <col min="16129" max="16129" width="5.42578125" style="10" customWidth="1"/>
    <col min="16130" max="16132" width="5" style="10" customWidth="1"/>
    <col min="16133" max="16133" width="6.140625" style="10" customWidth="1"/>
    <col min="16134" max="16134" width="6.42578125" style="10" customWidth="1"/>
    <col min="16135" max="16135" width="8.42578125" style="10" customWidth="1"/>
    <col min="16136" max="16136" width="8.28515625" style="10" customWidth="1"/>
    <col min="16137" max="16137" width="9.85546875" style="10" customWidth="1"/>
    <col min="16138" max="16138" width="6.7109375" style="10" customWidth="1"/>
    <col min="16139" max="16139" width="10.7109375" style="10" customWidth="1"/>
    <col min="16140" max="16384" width="10.42578125" style="10"/>
  </cols>
  <sheetData>
    <row r="1" spans="2:30" ht="8.25" customHeight="1" thickBot="1"/>
    <row r="2" spans="2:30" ht="39.75" customHeight="1">
      <c r="B2" s="254"/>
      <c r="C2" s="255"/>
      <c r="D2" s="256"/>
      <c r="E2" s="1086"/>
      <c r="F2" s="1087"/>
      <c r="G2" s="1087"/>
      <c r="H2" s="1087"/>
      <c r="I2" s="1087"/>
      <c r="J2" s="1087"/>
      <c r="K2" s="1088"/>
      <c r="L2" s="1087"/>
      <c r="M2" s="1087"/>
      <c r="N2" s="1087"/>
      <c r="O2" s="1089"/>
      <c r="P2" s="1090"/>
      <c r="Q2" s="1090"/>
      <c r="R2" s="1090"/>
      <c r="S2" s="1090"/>
      <c r="T2" s="1090"/>
      <c r="U2" s="1090"/>
      <c r="V2" s="1090"/>
      <c r="W2" s="1090"/>
      <c r="X2" s="1091"/>
      <c r="Y2" s="1738" t="s">
        <v>535</v>
      </c>
      <c r="Z2" s="1738"/>
      <c r="AA2" s="1738"/>
      <c r="AB2" s="1738"/>
      <c r="AC2" s="1738"/>
      <c r="AD2" s="1092"/>
    </row>
    <row r="3" spans="2:30" ht="18" customHeight="1">
      <c r="B3" s="1715" t="s">
        <v>165</v>
      </c>
      <c r="C3" s="1716"/>
      <c r="D3" s="1716"/>
      <c r="E3" s="1716"/>
      <c r="F3" s="1716"/>
      <c r="G3" s="1716"/>
      <c r="H3" s="1716"/>
      <c r="I3" s="1716"/>
      <c r="J3" s="1716"/>
      <c r="K3" s="1716"/>
      <c r="L3" s="1716"/>
      <c r="M3" s="1716"/>
      <c r="N3" s="1716"/>
      <c r="O3" s="1716"/>
      <c r="P3" s="1716"/>
      <c r="Q3" s="1716"/>
      <c r="R3" s="1716"/>
      <c r="S3" s="1716"/>
      <c r="T3" s="1716"/>
      <c r="U3" s="1716"/>
      <c r="V3" s="1716"/>
      <c r="W3" s="1716"/>
      <c r="X3" s="1716"/>
      <c r="Y3" s="1716"/>
      <c r="Z3" s="1716"/>
      <c r="AA3" s="1716"/>
      <c r="AB3" s="1716"/>
      <c r="AC3" s="1716"/>
      <c r="AD3" s="1717"/>
    </row>
    <row r="4" spans="2:30" ht="17.25" customHeight="1">
      <c r="B4" s="257"/>
      <c r="C4" s="258"/>
      <c r="D4" s="1693" t="s">
        <v>1048</v>
      </c>
      <c r="E4" s="1693"/>
      <c r="F4" s="1693"/>
      <c r="G4" s="1693"/>
      <c r="H4" s="1693"/>
      <c r="I4" s="1693"/>
      <c r="J4" s="1693"/>
      <c r="K4" s="1693"/>
      <c r="L4" s="1693"/>
      <c r="M4" s="1693"/>
      <c r="N4" s="1693"/>
      <c r="O4" s="1693"/>
      <c r="P4" s="1093"/>
      <c r="Q4" s="1094"/>
      <c r="R4" s="1094"/>
      <c r="S4" s="1094"/>
      <c r="T4" s="1094"/>
      <c r="U4" s="1094"/>
      <c r="V4" s="1745" t="s">
        <v>1027</v>
      </c>
      <c r="W4" s="1745"/>
      <c r="X4" s="1745"/>
      <c r="Y4" s="1745"/>
      <c r="Z4" s="1745"/>
      <c r="AA4" s="1745"/>
      <c r="AB4" s="1745"/>
      <c r="AC4" s="1745"/>
      <c r="AD4" s="1746"/>
    </row>
    <row r="5" spans="2:30" ht="13.5" customHeight="1">
      <c r="B5" s="257"/>
      <c r="C5" s="258"/>
      <c r="D5" s="1050"/>
      <c r="E5" s="1095"/>
      <c r="F5" s="1094"/>
      <c r="G5" s="1094"/>
      <c r="H5" s="1094"/>
      <c r="I5" s="1094"/>
      <c r="J5" s="1094"/>
      <c r="K5" s="1096"/>
      <c r="L5" s="1094"/>
      <c r="M5" s="1094"/>
      <c r="N5" s="1094"/>
      <c r="O5" s="1094"/>
      <c r="P5" s="1094"/>
      <c r="Q5" s="1094"/>
      <c r="R5" s="1094"/>
      <c r="S5" s="1094"/>
      <c r="T5" s="1094"/>
      <c r="U5" s="1094"/>
      <c r="V5" s="1094"/>
      <c r="W5" s="1094"/>
      <c r="X5" s="1096"/>
      <c r="Y5" s="1097"/>
      <c r="Z5" s="1097"/>
      <c r="AA5" s="1097"/>
      <c r="AB5" s="1097"/>
      <c r="AC5" s="1097"/>
      <c r="AD5" s="1098"/>
    </row>
    <row r="6" spans="2:30" ht="27.75" customHeight="1">
      <c r="B6" s="257"/>
      <c r="C6" s="258"/>
      <c r="D6" s="1747" t="s">
        <v>166</v>
      </c>
      <c r="E6" s="1747"/>
      <c r="F6" s="1747"/>
      <c r="G6" s="1747"/>
      <c r="H6" s="1747"/>
      <c r="I6" s="1099"/>
      <c r="J6" s="1094"/>
      <c r="K6" s="1096"/>
      <c r="L6" s="1097" t="s">
        <v>1026</v>
      </c>
      <c r="M6" s="1097"/>
      <c r="N6" s="1097"/>
      <c r="O6" s="1097"/>
      <c r="P6" s="1097"/>
      <c r="Q6" s="1097"/>
      <c r="R6" s="1097"/>
      <c r="S6" s="1097"/>
      <c r="T6" s="1094"/>
      <c r="U6" s="1094"/>
      <c r="V6" s="1748" t="s">
        <v>167</v>
      </c>
      <c r="W6" s="1748"/>
      <c r="X6" s="1748"/>
      <c r="Y6" s="1748"/>
      <c r="Z6" s="1748"/>
      <c r="AA6" s="1748"/>
      <c r="AB6" s="1748"/>
      <c r="AC6" s="1748"/>
      <c r="AD6" s="1100"/>
    </row>
    <row r="7" spans="2:30" ht="17.25" customHeight="1" thickBot="1">
      <c r="B7" s="259"/>
      <c r="C7" s="260"/>
      <c r="D7" s="261"/>
      <c r="E7" s="1101"/>
      <c r="F7" s="1102"/>
      <c r="G7" s="1102"/>
      <c r="H7" s="1102"/>
      <c r="I7" s="1102"/>
      <c r="J7" s="1102"/>
      <c r="K7" s="1103"/>
      <c r="L7" s="1102"/>
      <c r="M7" s="1102"/>
      <c r="N7" s="1102"/>
      <c r="O7" s="1102"/>
      <c r="P7" s="1102"/>
      <c r="Q7" s="1102"/>
      <c r="R7" s="1102"/>
      <c r="S7" s="1102"/>
      <c r="T7" s="1102"/>
      <c r="U7" s="1102"/>
      <c r="V7" s="1102"/>
      <c r="W7" s="1102"/>
      <c r="X7" s="1103"/>
      <c r="Y7" s="1102"/>
      <c r="Z7" s="1102"/>
      <c r="AA7" s="1102"/>
      <c r="AB7" s="1102"/>
      <c r="AC7" s="1102"/>
      <c r="AD7" s="1104"/>
    </row>
    <row r="8" spans="2:30" ht="15" customHeight="1">
      <c r="B8" s="1755"/>
      <c r="C8" s="1753"/>
      <c r="D8" s="1751" t="s">
        <v>170</v>
      </c>
      <c r="E8" s="1105"/>
      <c r="F8" s="1739" t="s">
        <v>168</v>
      </c>
      <c r="G8" s="1739"/>
      <c r="H8" s="1739"/>
      <c r="I8" s="1739"/>
      <c r="J8" s="1739"/>
      <c r="K8" s="1739"/>
      <c r="L8" s="1739"/>
      <c r="M8" s="1739"/>
      <c r="N8" s="1740"/>
      <c r="O8" s="1741" t="s">
        <v>169</v>
      </c>
      <c r="P8" s="1739"/>
      <c r="Q8" s="1739"/>
      <c r="R8" s="1739"/>
      <c r="S8" s="1739"/>
      <c r="T8" s="1739"/>
      <c r="U8" s="1739"/>
      <c r="V8" s="1739"/>
      <c r="W8" s="1739"/>
      <c r="X8" s="1739"/>
      <c r="Y8" s="1739"/>
      <c r="Z8" s="1739"/>
      <c r="AA8" s="1739"/>
      <c r="AB8" s="1739"/>
      <c r="AC8" s="1740"/>
      <c r="AD8" s="1106"/>
    </row>
    <row r="9" spans="2:30" s="33" customFormat="1" ht="93.75" customHeight="1" thickBot="1">
      <c r="B9" s="1756"/>
      <c r="C9" s="1754"/>
      <c r="D9" s="1752"/>
      <c r="E9" s="1182" t="s">
        <v>93</v>
      </c>
      <c r="F9" s="1183" t="s">
        <v>171</v>
      </c>
      <c r="G9" s="1184" t="s">
        <v>172</v>
      </c>
      <c r="H9" s="1184" t="s">
        <v>173</v>
      </c>
      <c r="I9" s="1184" t="s">
        <v>206</v>
      </c>
      <c r="J9" s="1184" t="s">
        <v>174</v>
      </c>
      <c r="K9" s="1185" t="s">
        <v>175</v>
      </c>
      <c r="L9" s="1184" t="s">
        <v>148</v>
      </c>
      <c r="M9" s="1184" t="s">
        <v>176</v>
      </c>
      <c r="N9" s="1186" t="s">
        <v>177</v>
      </c>
      <c r="O9" s="1187" t="s">
        <v>178</v>
      </c>
      <c r="P9" s="1184" t="s">
        <v>173</v>
      </c>
      <c r="Q9" s="1184" t="s">
        <v>42</v>
      </c>
      <c r="R9" s="1184" t="s">
        <v>179</v>
      </c>
      <c r="S9" s="1184" t="s">
        <v>180</v>
      </c>
      <c r="T9" s="1184" t="s">
        <v>181</v>
      </c>
      <c r="U9" s="1184" t="s">
        <v>174</v>
      </c>
      <c r="V9" s="1184" t="s">
        <v>182</v>
      </c>
      <c r="W9" s="1184" t="s">
        <v>183</v>
      </c>
      <c r="X9" s="1185" t="s">
        <v>184</v>
      </c>
      <c r="Y9" s="1188" t="s">
        <v>148</v>
      </c>
      <c r="Z9" s="1184" t="s">
        <v>185</v>
      </c>
      <c r="AA9" s="1184" t="s">
        <v>186</v>
      </c>
      <c r="AB9" s="1184" t="s">
        <v>534</v>
      </c>
      <c r="AC9" s="1186" t="s">
        <v>187</v>
      </c>
      <c r="AD9" s="1189" t="s">
        <v>188</v>
      </c>
    </row>
    <row r="10" spans="2:30" ht="39.75" customHeight="1">
      <c r="B10" s="1449" t="s">
        <v>1</v>
      </c>
      <c r="C10" s="1450"/>
      <c r="D10" s="1525" t="s">
        <v>189</v>
      </c>
      <c r="E10" s="1537">
        <f>E11+E12</f>
        <v>213214</v>
      </c>
      <c r="F10" s="1538">
        <f>F11+F12</f>
        <v>0</v>
      </c>
      <c r="G10" s="1539">
        <f t="shared" ref="G10:AC10" si="0">G11+G12</f>
        <v>41580</v>
      </c>
      <c r="H10" s="1539">
        <f t="shared" si="0"/>
        <v>0</v>
      </c>
      <c r="I10" s="1539">
        <f t="shared" si="0"/>
        <v>0</v>
      </c>
      <c r="J10" s="1539">
        <f t="shared" si="0"/>
        <v>0</v>
      </c>
      <c r="K10" s="1540">
        <f t="shared" si="0"/>
        <v>0</v>
      </c>
      <c r="L10" s="1539">
        <f t="shared" si="0"/>
        <v>0</v>
      </c>
      <c r="M10" s="1539">
        <f t="shared" si="0"/>
        <v>0</v>
      </c>
      <c r="N10" s="1541">
        <f t="shared" si="0"/>
        <v>0</v>
      </c>
      <c r="O10" s="1542">
        <f t="shared" si="0"/>
        <v>0</v>
      </c>
      <c r="P10" s="1539">
        <f t="shared" si="0"/>
        <v>0</v>
      </c>
      <c r="Q10" s="1539">
        <f t="shared" si="0"/>
        <v>0</v>
      </c>
      <c r="R10" s="1539">
        <f t="shared" si="0"/>
        <v>0</v>
      </c>
      <c r="S10" s="1539">
        <f t="shared" si="0"/>
        <v>0</v>
      </c>
      <c r="T10" s="1539">
        <f t="shared" si="0"/>
        <v>0</v>
      </c>
      <c r="U10" s="1539">
        <f t="shared" si="0"/>
        <v>11880</v>
      </c>
      <c r="V10" s="1539">
        <f t="shared" si="0"/>
        <v>0</v>
      </c>
      <c r="W10" s="1539">
        <f t="shared" si="0"/>
        <v>0</v>
      </c>
      <c r="X10" s="1540">
        <f t="shared" si="0"/>
        <v>0</v>
      </c>
      <c r="Y10" s="1539">
        <f t="shared" si="0"/>
        <v>0</v>
      </c>
      <c r="Z10" s="1539"/>
      <c r="AA10" s="1539">
        <f t="shared" si="0"/>
        <v>36104</v>
      </c>
      <c r="AB10" s="1539">
        <f t="shared" si="0"/>
        <v>0</v>
      </c>
      <c r="AC10" s="1541">
        <f t="shared" si="0"/>
        <v>0</v>
      </c>
      <c r="AD10" s="1543">
        <f>AD11+AD12</f>
        <v>206810</v>
      </c>
    </row>
    <row r="11" spans="2:30" ht="26.1" customHeight="1">
      <c r="B11" s="1451" t="s">
        <v>2</v>
      </c>
      <c r="C11" s="1452"/>
      <c r="D11" s="1526" t="s">
        <v>991</v>
      </c>
      <c r="E11" s="1453"/>
      <c r="F11" s="1454"/>
      <c r="G11" s="1455"/>
      <c r="H11" s="1455"/>
      <c r="I11" s="1455"/>
      <c r="J11" s="1456"/>
      <c r="K11" s="1457"/>
      <c r="L11" s="1456"/>
      <c r="M11" s="1456"/>
      <c r="N11" s="1458"/>
      <c r="O11" s="1459"/>
      <c r="P11" s="1456"/>
      <c r="Q11" s="1456"/>
      <c r="R11" s="1456"/>
      <c r="S11" s="1456"/>
      <c r="T11" s="1456"/>
      <c r="U11" s="1456"/>
      <c r="V11" s="1456"/>
      <c r="W11" s="1456"/>
      <c r="X11" s="1460"/>
      <c r="Y11" s="1456"/>
      <c r="Z11" s="1461"/>
      <c r="AA11" s="1456"/>
      <c r="AB11" s="1456"/>
      <c r="AC11" s="1462"/>
      <c r="AD11" s="1463">
        <f>E11+SUM(F11:N11)-SUM(O11:AC11)</f>
        <v>0</v>
      </c>
    </row>
    <row r="12" spans="2:30" ht="26.1" customHeight="1">
      <c r="B12" s="1451" t="s">
        <v>3</v>
      </c>
      <c r="C12" s="1464"/>
      <c r="D12" s="1527" t="s">
        <v>992</v>
      </c>
      <c r="E12" s="1551">
        <f>SUM(E13:E19)</f>
        <v>213214</v>
      </c>
      <c r="F12" s="1561">
        <f>SUM(F13:F19)</f>
        <v>0</v>
      </c>
      <c r="G12" s="1562">
        <f t="shared" ref="G12:AC12" si="1">SUM(G13:G19)</f>
        <v>41580</v>
      </c>
      <c r="H12" s="1562">
        <f t="shared" si="1"/>
        <v>0</v>
      </c>
      <c r="I12" s="1562">
        <f t="shared" si="1"/>
        <v>0</v>
      </c>
      <c r="J12" s="1562">
        <f t="shared" si="1"/>
        <v>0</v>
      </c>
      <c r="K12" s="1563">
        <f t="shared" si="1"/>
        <v>0</v>
      </c>
      <c r="L12" s="1562">
        <f t="shared" si="1"/>
        <v>0</v>
      </c>
      <c r="M12" s="1562">
        <f t="shared" si="1"/>
        <v>0</v>
      </c>
      <c r="N12" s="1564">
        <f t="shared" si="1"/>
        <v>0</v>
      </c>
      <c r="O12" s="1565">
        <f t="shared" si="1"/>
        <v>0</v>
      </c>
      <c r="P12" s="1562">
        <f t="shared" si="1"/>
        <v>0</v>
      </c>
      <c r="Q12" s="1562">
        <f t="shared" si="1"/>
        <v>0</v>
      </c>
      <c r="R12" s="1562">
        <f t="shared" si="1"/>
        <v>0</v>
      </c>
      <c r="S12" s="1562">
        <f t="shared" si="1"/>
        <v>0</v>
      </c>
      <c r="T12" s="1562">
        <f t="shared" si="1"/>
        <v>0</v>
      </c>
      <c r="U12" s="1562">
        <f t="shared" si="1"/>
        <v>11880</v>
      </c>
      <c r="V12" s="1562">
        <f t="shared" si="1"/>
        <v>0</v>
      </c>
      <c r="W12" s="1562">
        <f t="shared" si="1"/>
        <v>0</v>
      </c>
      <c r="X12" s="1563">
        <f t="shared" si="1"/>
        <v>0</v>
      </c>
      <c r="Y12" s="1562">
        <f t="shared" si="1"/>
        <v>0</v>
      </c>
      <c r="Z12" s="1562"/>
      <c r="AA12" s="1546">
        <f t="shared" si="1"/>
        <v>36104</v>
      </c>
      <c r="AB12" s="1546">
        <f t="shared" si="1"/>
        <v>0</v>
      </c>
      <c r="AC12" s="1564">
        <f t="shared" si="1"/>
        <v>0</v>
      </c>
      <c r="AD12" s="1566">
        <f>E12+SUM(F12:N12)-SUM(O12:AC12)</f>
        <v>206810</v>
      </c>
    </row>
    <row r="13" spans="2:30" ht="26.1" customHeight="1">
      <c r="B13" s="1451" t="s">
        <v>4</v>
      </c>
      <c r="C13" s="1464"/>
      <c r="D13" s="1528" t="s">
        <v>993</v>
      </c>
      <c r="E13" s="1453">
        <f>'[2]FORMA 5  '!$AE$12</f>
        <v>11506</v>
      </c>
      <c r="F13" s="1454"/>
      <c r="G13" s="1456">
        <v>250</v>
      </c>
      <c r="H13" s="1456"/>
      <c r="I13" s="1465"/>
      <c r="J13" s="1465"/>
      <c r="K13" s="1460"/>
      <c r="L13" s="1456"/>
      <c r="M13" s="1456"/>
      <c r="N13" s="1458"/>
      <c r="O13" s="1459"/>
      <c r="P13" s="1456"/>
      <c r="Q13" s="1456"/>
      <c r="R13" s="1456"/>
      <c r="S13" s="1456"/>
      <c r="T13" s="1456"/>
      <c r="U13" s="1456"/>
      <c r="V13" s="1456"/>
      <c r="W13" s="1456"/>
      <c r="X13" s="1460"/>
      <c r="Y13" s="1456"/>
      <c r="Z13" s="1461"/>
      <c r="AA13" s="1456">
        <v>270</v>
      </c>
      <c r="AB13" s="1456"/>
      <c r="AC13" s="1462"/>
      <c r="AD13" s="1466">
        <f t="shared" ref="AD13:AD19" si="2">E13+SUM(F13:N13)-SUM(O13:AC13)</f>
        <v>11486</v>
      </c>
    </row>
    <row r="14" spans="2:30" ht="26.1" customHeight="1">
      <c r="B14" s="1451" t="s">
        <v>5</v>
      </c>
      <c r="C14" s="1464"/>
      <c r="D14" s="1528" t="s">
        <v>994</v>
      </c>
      <c r="E14" s="1453"/>
      <c r="F14" s="1454"/>
      <c r="G14" s="1456"/>
      <c r="H14" s="1456"/>
      <c r="I14" s="1456"/>
      <c r="J14" s="1456"/>
      <c r="K14" s="1460"/>
      <c r="L14" s="1456"/>
      <c r="M14" s="1456"/>
      <c r="N14" s="1458"/>
      <c r="O14" s="1459"/>
      <c r="P14" s="1456"/>
      <c r="Q14" s="1456"/>
      <c r="R14" s="1456"/>
      <c r="S14" s="1456"/>
      <c r="T14" s="1456"/>
      <c r="U14" s="1456"/>
      <c r="V14" s="1456"/>
      <c r="W14" s="1456"/>
      <c r="X14" s="1460"/>
      <c r="Y14" s="1456"/>
      <c r="Z14" s="1461"/>
      <c r="AA14" s="1456"/>
      <c r="AB14" s="1456"/>
      <c r="AC14" s="1462"/>
      <c r="AD14" s="1466">
        <f t="shared" si="2"/>
        <v>0</v>
      </c>
    </row>
    <row r="15" spans="2:30" ht="26.1" customHeight="1">
      <c r="B15" s="1451" t="s">
        <v>6</v>
      </c>
      <c r="C15" s="1464"/>
      <c r="D15" s="1528" t="s">
        <v>995</v>
      </c>
      <c r="E15" s="1453"/>
      <c r="F15" s="1454"/>
      <c r="G15" s="1456"/>
      <c r="H15" s="1456"/>
      <c r="I15" s="1456"/>
      <c r="J15" s="1456"/>
      <c r="K15" s="1460"/>
      <c r="L15" s="1456"/>
      <c r="M15" s="1456"/>
      <c r="N15" s="1458"/>
      <c r="O15" s="1459"/>
      <c r="P15" s="1456"/>
      <c r="Q15" s="1456"/>
      <c r="R15" s="1456"/>
      <c r="S15" s="1456"/>
      <c r="T15" s="1456"/>
      <c r="U15" s="1456"/>
      <c r="V15" s="1456"/>
      <c r="W15" s="1456"/>
      <c r="X15" s="1460"/>
      <c r="Y15" s="1456"/>
      <c r="Z15" s="1461"/>
      <c r="AA15" s="1456"/>
      <c r="AB15" s="1456"/>
      <c r="AC15" s="1462"/>
      <c r="AD15" s="1466">
        <f t="shared" si="2"/>
        <v>0</v>
      </c>
    </row>
    <row r="16" spans="2:30" ht="26.1" customHeight="1">
      <c r="B16" s="1451" t="s">
        <v>7</v>
      </c>
      <c r="C16" s="1464"/>
      <c r="D16" s="1528" t="s">
        <v>996</v>
      </c>
      <c r="E16" s="1453"/>
      <c r="F16" s="1454"/>
      <c r="G16" s="1456"/>
      <c r="H16" s="1456"/>
      <c r="I16" s="1456"/>
      <c r="J16" s="1456"/>
      <c r="K16" s="1460"/>
      <c r="L16" s="1456"/>
      <c r="M16" s="1456"/>
      <c r="N16" s="1458"/>
      <c r="O16" s="1459"/>
      <c r="P16" s="1456"/>
      <c r="Q16" s="1456"/>
      <c r="R16" s="1456"/>
      <c r="S16" s="1456"/>
      <c r="T16" s="1456"/>
      <c r="U16" s="1456"/>
      <c r="V16" s="1456"/>
      <c r="W16" s="1456"/>
      <c r="X16" s="1460"/>
      <c r="Y16" s="1456"/>
      <c r="Z16" s="1461"/>
      <c r="AA16" s="1456"/>
      <c r="AB16" s="1456"/>
      <c r="AC16" s="1462"/>
      <c r="AD16" s="1466">
        <f t="shared" si="2"/>
        <v>0</v>
      </c>
    </row>
    <row r="17" spans="2:30" ht="26.1" customHeight="1">
      <c r="B17" s="1451" t="s">
        <v>8</v>
      </c>
      <c r="C17" s="1464"/>
      <c r="D17" s="1528" t="s">
        <v>997</v>
      </c>
      <c r="E17" s="1453">
        <f>'[2]FORMA 5  '!$AE$16</f>
        <v>1514</v>
      </c>
      <c r="F17" s="1467"/>
      <c r="G17" s="1468">
        <v>29198</v>
      </c>
      <c r="H17" s="1456"/>
      <c r="I17" s="1456"/>
      <c r="J17" s="1456"/>
      <c r="K17" s="1460"/>
      <c r="L17" s="1456"/>
      <c r="M17" s="1456"/>
      <c r="N17" s="1458"/>
      <c r="O17" s="1459"/>
      <c r="P17" s="1456"/>
      <c r="Q17" s="1456"/>
      <c r="R17" s="1456"/>
      <c r="S17" s="1456"/>
      <c r="T17" s="1456"/>
      <c r="U17" s="1456">
        <v>11880</v>
      </c>
      <c r="V17" s="1456"/>
      <c r="W17" s="1456"/>
      <c r="X17" s="1460"/>
      <c r="Y17" s="1456"/>
      <c r="Z17" s="1461"/>
      <c r="AA17" s="1469">
        <v>17288</v>
      </c>
      <c r="AB17" s="1469"/>
      <c r="AC17" s="1462"/>
      <c r="AD17" s="1466">
        <f t="shared" si="2"/>
        <v>1544</v>
      </c>
    </row>
    <row r="18" spans="2:30" ht="26.1" customHeight="1">
      <c r="B18" s="1451" t="s">
        <v>9</v>
      </c>
      <c r="C18" s="1464"/>
      <c r="D18" s="1528" t="s">
        <v>998</v>
      </c>
      <c r="E18" s="1453"/>
      <c r="F18" s="1467"/>
      <c r="G18" s="1468"/>
      <c r="H18" s="1456"/>
      <c r="I18" s="1456"/>
      <c r="J18" s="1456"/>
      <c r="K18" s="1460"/>
      <c r="L18" s="1456"/>
      <c r="M18" s="1456"/>
      <c r="N18" s="1458"/>
      <c r="O18" s="1459"/>
      <c r="P18" s="1456"/>
      <c r="Q18" s="1456"/>
      <c r="R18" s="1456"/>
      <c r="S18" s="1456"/>
      <c r="T18" s="1456"/>
      <c r="U18" s="1456"/>
      <c r="V18" s="1456"/>
      <c r="W18" s="1456"/>
      <c r="X18" s="1460"/>
      <c r="Y18" s="1456"/>
      <c r="Z18" s="1461"/>
      <c r="AA18" s="1469"/>
      <c r="AB18" s="1469"/>
      <c r="AC18" s="1462"/>
      <c r="AD18" s="1466">
        <f t="shared" si="2"/>
        <v>0</v>
      </c>
    </row>
    <row r="19" spans="2:30" ht="26.1" customHeight="1">
      <c r="B19" s="1451" t="s">
        <v>10</v>
      </c>
      <c r="C19" s="1470"/>
      <c r="D19" s="1529" t="s">
        <v>999</v>
      </c>
      <c r="E19" s="1471">
        <f>'[2]FORMA 5  '!$AE$18</f>
        <v>200194</v>
      </c>
      <c r="F19" s="1467"/>
      <c r="G19" s="1468">
        <v>12132</v>
      </c>
      <c r="H19" s="1456"/>
      <c r="I19" s="1456"/>
      <c r="J19" s="1456"/>
      <c r="K19" s="1460"/>
      <c r="L19" s="1456"/>
      <c r="M19" s="1456"/>
      <c r="N19" s="1458"/>
      <c r="O19" s="1459"/>
      <c r="P19" s="1456"/>
      <c r="Q19" s="1469"/>
      <c r="R19" s="1456"/>
      <c r="S19" s="1456"/>
      <c r="T19" s="1456"/>
      <c r="U19" s="1456"/>
      <c r="V19" s="1456"/>
      <c r="W19" s="1456"/>
      <c r="X19" s="1460"/>
      <c r="Y19" s="1456"/>
      <c r="Z19" s="1461"/>
      <c r="AA19" s="1469">
        <v>18546</v>
      </c>
      <c r="AB19" s="1469"/>
      <c r="AC19" s="1458"/>
      <c r="AD19" s="1466">
        <f t="shared" si="2"/>
        <v>193780</v>
      </c>
    </row>
    <row r="20" spans="2:30" ht="35.25" customHeight="1">
      <c r="B20" s="1451" t="s">
        <v>14</v>
      </c>
      <c r="C20" s="1472"/>
      <c r="D20" s="1530" t="s">
        <v>190</v>
      </c>
      <c r="E20" s="1544">
        <f>E21+E31+E34+E37</f>
        <v>2208076</v>
      </c>
      <c r="F20" s="1545">
        <f t="shared" ref="F20:AD20" si="3">F21+F31+F34+F37</f>
        <v>654900</v>
      </c>
      <c r="G20" s="1546">
        <f t="shared" si="3"/>
        <v>0</v>
      </c>
      <c r="H20" s="1546">
        <f t="shared" si="3"/>
        <v>0</v>
      </c>
      <c r="I20" s="1546">
        <f t="shared" si="3"/>
        <v>0</v>
      </c>
      <c r="J20" s="1546">
        <f t="shared" si="3"/>
        <v>0</v>
      </c>
      <c r="K20" s="1547">
        <f t="shared" si="3"/>
        <v>0</v>
      </c>
      <c r="L20" s="1546">
        <f t="shared" si="3"/>
        <v>0</v>
      </c>
      <c r="M20" s="1546">
        <f t="shared" si="3"/>
        <v>0</v>
      </c>
      <c r="N20" s="1548">
        <f t="shared" si="3"/>
        <v>0</v>
      </c>
      <c r="O20" s="1549">
        <f t="shared" si="3"/>
        <v>0</v>
      </c>
      <c r="P20" s="1546">
        <f t="shared" si="3"/>
        <v>0</v>
      </c>
      <c r="Q20" s="1546">
        <f t="shared" si="3"/>
        <v>0</v>
      </c>
      <c r="R20" s="1546">
        <f t="shared" si="3"/>
        <v>0</v>
      </c>
      <c r="S20" s="1546">
        <f t="shared" si="3"/>
        <v>0</v>
      </c>
      <c r="T20" s="1546">
        <f t="shared" si="3"/>
        <v>0</v>
      </c>
      <c r="U20" s="1546">
        <f t="shared" si="3"/>
        <v>46673</v>
      </c>
      <c r="V20" s="1546">
        <f t="shared" si="3"/>
        <v>0</v>
      </c>
      <c r="W20" s="1546">
        <f t="shared" si="3"/>
        <v>0</v>
      </c>
      <c r="X20" s="1547">
        <f t="shared" si="3"/>
        <v>0</v>
      </c>
      <c r="Y20" s="1546">
        <f t="shared" si="3"/>
        <v>0</v>
      </c>
      <c r="Z20" s="1546">
        <f t="shared" si="3"/>
        <v>0</v>
      </c>
      <c r="AA20" s="1546">
        <f t="shared" si="3"/>
        <v>0</v>
      </c>
      <c r="AB20" s="1546">
        <f t="shared" si="3"/>
        <v>0</v>
      </c>
      <c r="AC20" s="1548">
        <f t="shared" si="3"/>
        <v>0</v>
      </c>
      <c r="AD20" s="1550">
        <f t="shared" si="3"/>
        <v>2816303</v>
      </c>
    </row>
    <row r="21" spans="2:30" s="667" customFormat="1" ht="20.25" customHeight="1">
      <c r="B21" s="1473" t="s">
        <v>15</v>
      </c>
      <c r="C21" s="1474"/>
      <c r="D21" s="1531" t="s">
        <v>191</v>
      </c>
      <c r="E21" s="1544">
        <f>SUM(E22:E30)</f>
        <v>165796</v>
      </c>
      <c r="F21" s="1545">
        <f>SUM(F22:F30)</f>
        <v>0</v>
      </c>
      <c r="G21" s="1546">
        <f t="shared" ref="G21:AD21" si="4">SUM(G22:G30)</f>
        <v>0</v>
      </c>
      <c r="H21" s="1546">
        <f t="shared" si="4"/>
        <v>0</v>
      </c>
      <c r="I21" s="1546">
        <f t="shared" si="4"/>
        <v>0</v>
      </c>
      <c r="J21" s="1546">
        <f t="shared" si="4"/>
        <v>0</v>
      </c>
      <c r="K21" s="1547">
        <f t="shared" si="4"/>
        <v>0</v>
      </c>
      <c r="L21" s="1546">
        <f t="shared" si="4"/>
        <v>0</v>
      </c>
      <c r="M21" s="1546">
        <f t="shared" si="4"/>
        <v>0</v>
      </c>
      <c r="N21" s="1548">
        <f t="shared" si="4"/>
        <v>0</v>
      </c>
      <c r="O21" s="1549">
        <f t="shared" si="4"/>
        <v>0</v>
      </c>
      <c r="P21" s="1546">
        <f t="shared" si="4"/>
        <v>0</v>
      </c>
      <c r="Q21" s="1546">
        <f t="shared" si="4"/>
        <v>0</v>
      </c>
      <c r="R21" s="1546">
        <f t="shared" si="4"/>
        <v>0</v>
      </c>
      <c r="S21" s="1546">
        <f t="shared" si="4"/>
        <v>0</v>
      </c>
      <c r="T21" s="1546">
        <f t="shared" si="4"/>
        <v>0</v>
      </c>
      <c r="U21" s="1546">
        <f t="shared" si="4"/>
        <v>0</v>
      </c>
      <c r="V21" s="1546">
        <f t="shared" si="4"/>
        <v>0</v>
      </c>
      <c r="W21" s="1546">
        <f t="shared" si="4"/>
        <v>0</v>
      </c>
      <c r="X21" s="1547">
        <f t="shared" si="4"/>
        <v>0</v>
      </c>
      <c r="Y21" s="1546">
        <f t="shared" si="4"/>
        <v>0</v>
      </c>
      <c r="Z21" s="1546">
        <f t="shared" si="4"/>
        <v>0</v>
      </c>
      <c r="AA21" s="1546">
        <f t="shared" si="4"/>
        <v>0</v>
      </c>
      <c r="AB21" s="1546">
        <f t="shared" si="4"/>
        <v>0</v>
      </c>
      <c r="AC21" s="1548">
        <f t="shared" si="4"/>
        <v>0</v>
      </c>
      <c r="AD21" s="1550">
        <f t="shared" si="4"/>
        <v>165796</v>
      </c>
    </row>
    <row r="22" spans="2:30" ht="26.1" customHeight="1">
      <c r="B22" s="1451" t="s">
        <v>16</v>
      </c>
      <c r="C22" s="1464"/>
      <c r="D22" s="1532" t="s">
        <v>192</v>
      </c>
      <c r="E22" s="1453"/>
      <c r="F22" s="1454"/>
      <c r="G22" s="1455"/>
      <c r="H22" s="1455"/>
      <c r="I22" s="1455"/>
      <c r="J22" s="1456"/>
      <c r="K22" s="1457"/>
      <c r="L22" s="1456"/>
      <c r="M22" s="1456"/>
      <c r="N22" s="1458"/>
      <c r="O22" s="1459"/>
      <c r="P22" s="1456"/>
      <c r="Q22" s="1456"/>
      <c r="R22" s="1456"/>
      <c r="S22" s="1456"/>
      <c r="T22" s="1456"/>
      <c r="U22" s="1456"/>
      <c r="V22" s="1456"/>
      <c r="W22" s="1456"/>
      <c r="X22" s="1460"/>
      <c r="Y22" s="1456"/>
      <c r="Z22" s="1456"/>
      <c r="AA22" s="1456"/>
      <c r="AB22" s="1456"/>
      <c r="AC22" s="1458"/>
      <c r="AD22" s="1466">
        <f t="shared" ref="AD22:AD30" si="5">E22+SUM(F22:N22)-SUM(O22:AC22)</f>
        <v>0</v>
      </c>
    </row>
    <row r="23" spans="2:30" ht="26.1" customHeight="1">
      <c r="B23" s="1451" t="s">
        <v>17</v>
      </c>
      <c r="C23" s="1464"/>
      <c r="D23" s="1532" t="s">
        <v>1000</v>
      </c>
      <c r="E23" s="1475">
        <v>165796</v>
      </c>
      <c r="F23" s="1467"/>
      <c r="G23" s="1476"/>
      <c r="H23" s="1476"/>
      <c r="I23" s="1476"/>
      <c r="J23" s="1468"/>
      <c r="K23" s="1477"/>
      <c r="L23" s="1468"/>
      <c r="M23" s="1468"/>
      <c r="N23" s="1478"/>
      <c r="O23" s="1479"/>
      <c r="P23" s="1468"/>
      <c r="Q23" s="1468"/>
      <c r="R23" s="1456"/>
      <c r="S23" s="1456"/>
      <c r="T23" s="1456"/>
      <c r="U23" s="1456"/>
      <c r="V23" s="1456"/>
      <c r="W23" s="1456"/>
      <c r="X23" s="1460"/>
      <c r="Y23" s="1456"/>
      <c r="Z23" s="1456"/>
      <c r="AA23" s="1456"/>
      <c r="AB23" s="1456"/>
      <c r="AC23" s="1458"/>
      <c r="AD23" s="1480">
        <f t="shared" si="5"/>
        <v>165796</v>
      </c>
    </row>
    <row r="24" spans="2:30" ht="26.1" customHeight="1">
      <c r="B24" s="1451" t="s">
        <v>18</v>
      </c>
      <c r="C24" s="1464"/>
      <c r="D24" s="1532" t="s">
        <v>193</v>
      </c>
      <c r="E24" s="1453"/>
      <c r="F24" s="1454"/>
      <c r="G24" s="1455"/>
      <c r="H24" s="1455"/>
      <c r="I24" s="1455"/>
      <c r="J24" s="1456"/>
      <c r="K24" s="1457"/>
      <c r="L24" s="1456"/>
      <c r="M24" s="1456"/>
      <c r="N24" s="1458"/>
      <c r="O24" s="1459"/>
      <c r="P24" s="1456"/>
      <c r="Q24" s="1456"/>
      <c r="R24" s="1456"/>
      <c r="S24" s="1456"/>
      <c r="T24" s="1456"/>
      <c r="U24" s="1456"/>
      <c r="V24" s="1456"/>
      <c r="W24" s="1456"/>
      <c r="X24" s="1460"/>
      <c r="Y24" s="1456"/>
      <c r="Z24" s="1456"/>
      <c r="AA24" s="1456"/>
      <c r="AB24" s="1456"/>
      <c r="AC24" s="1458"/>
      <c r="AD24" s="1466">
        <f t="shared" si="5"/>
        <v>0</v>
      </c>
    </row>
    <row r="25" spans="2:30" ht="26.1" customHeight="1">
      <c r="B25" s="1451" t="s">
        <v>11</v>
      </c>
      <c r="C25" s="1464"/>
      <c r="D25" s="1532" t="s">
        <v>194</v>
      </c>
      <c r="E25" s="1453"/>
      <c r="F25" s="1454"/>
      <c r="G25" s="1455"/>
      <c r="H25" s="1455"/>
      <c r="I25" s="1455"/>
      <c r="J25" s="1456"/>
      <c r="K25" s="1457"/>
      <c r="L25" s="1456"/>
      <c r="M25" s="1456"/>
      <c r="N25" s="1458"/>
      <c r="O25" s="1459"/>
      <c r="P25" s="1456"/>
      <c r="Q25" s="1456"/>
      <c r="R25" s="1456"/>
      <c r="S25" s="1456"/>
      <c r="T25" s="1456"/>
      <c r="U25" s="1456"/>
      <c r="V25" s="1456"/>
      <c r="W25" s="1456"/>
      <c r="X25" s="1460"/>
      <c r="Y25" s="1456"/>
      <c r="Z25" s="1456"/>
      <c r="AA25" s="1456"/>
      <c r="AB25" s="1456"/>
      <c r="AC25" s="1458"/>
      <c r="AD25" s="1466">
        <f t="shared" si="5"/>
        <v>0</v>
      </c>
    </row>
    <row r="26" spans="2:30" ht="26.1" customHeight="1">
      <c r="B26" s="1451" t="s">
        <v>12</v>
      </c>
      <c r="C26" s="1464"/>
      <c r="D26" s="1532" t="s">
        <v>195</v>
      </c>
      <c r="E26" s="1453"/>
      <c r="F26" s="1454"/>
      <c r="G26" s="1455"/>
      <c r="H26" s="1455"/>
      <c r="I26" s="1455"/>
      <c r="J26" s="1456"/>
      <c r="K26" s="1457"/>
      <c r="L26" s="1456"/>
      <c r="M26" s="1456"/>
      <c r="N26" s="1458"/>
      <c r="O26" s="1459"/>
      <c r="P26" s="1456"/>
      <c r="Q26" s="1456"/>
      <c r="R26" s="1456"/>
      <c r="S26" s="1456"/>
      <c r="T26" s="1456"/>
      <c r="U26" s="1456"/>
      <c r="V26" s="1456"/>
      <c r="W26" s="1456"/>
      <c r="X26" s="1460"/>
      <c r="Y26" s="1456"/>
      <c r="Z26" s="1456"/>
      <c r="AA26" s="1456"/>
      <c r="AB26" s="1456"/>
      <c r="AC26" s="1458"/>
      <c r="AD26" s="1466">
        <f t="shared" si="5"/>
        <v>0</v>
      </c>
    </row>
    <row r="27" spans="2:30" ht="26.1" customHeight="1">
      <c r="B27" s="1451" t="s">
        <v>13</v>
      </c>
      <c r="C27" s="1464"/>
      <c r="D27" s="1532" t="s">
        <v>196</v>
      </c>
      <c r="E27" s="1453"/>
      <c r="F27" s="1454"/>
      <c r="G27" s="1455"/>
      <c r="H27" s="1455"/>
      <c r="I27" s="1455"/>
      <c r="J27" s="1456"/>
      <c r="K27" s="1457"/>
      <c r="L27" s="1456"/>
      <c r="M27" s="1456"/>
      <c r="N27" s="1458"/>
      <c r="O27" s="1459"/>
      <c r="P27" s="1456"/>
      <c r="Q27" s="1456"/>
      <c r="R27" s="1456"/>
      <c r="S27" s="1456"/>
      <c r="T27" s="1456"/>
      <c r="U27" s="1456"/>
      <c r="V27" s="1456"/>
      <c r="W27" s="1456"/>
      <c r="X27" s="1460"/>
      <c r="Y27" s="1456"/>
      <c r="Z27" s="1456"/>
      <c r="AA27" s="1456"/>
      <c r="AB27" s="1456"/>
      <c r="AC27" s="1458"/>
      <c r="AD27" s="1466">
        <f t="shared" si="5"/>
        <v>0</v>
      </c>
    </row>
    <row r="28" spans="2:30" ht="26.1" customHeight="1">
      <c r="B28" s="1451" t="s">
        <v>19</v>
      </c>
      <c r="C28" s="1464"/>
      <c r="D28" s="1532" t="s">
        <v>197</v>
      </c>
      <c r="E28" s="1453"/>
      <c r="F28" s="1454"/>
      <c r="G28" s="1455"/>
      <c r="H28" s="1455"/>
      <c r="I28" s="1455"/>
      <c r="J28" s="1456"/>
      <c r="K28" s="1457"/>
      <c r="L28" s="1456"/>
      <c r="M28" s="1456"/>
      <c r="N28" s="1458"/>
      <c r="O28" s="1459"/>
      <c r="P28" s="1456"/>
      <c r="Q28" s="1456"/>
      <c r="R28" s="1456"/>
      <c r="S28" s="1456"/>
      <c r="T28" s="1456"/>
      <c r="U28" s="1456"/>
      <c r="V28" s="1456"/>
      <c r="W28" s="1456"/>
      <c r="X28" s="1460"/>
      <c r="Y28" s="1456"/>
      <c r="Z28" s="1456"/>
      <c r="AA28" s="1456"/>
      <c r="AB28" s="1456"/>
      <c r="AC28" s="1458"/>
      <c r="AD28" s="1466">
        <f t="shared" si="5"/>
        <v>0</v>
      </c>
    </row>
    <row r="29" spans="2:30" ht="26.1" customHeight="1">
      <c r="B29" s="1451" t="s">
        <v>20</v>
      </c>
      <c r="C29" s="1464"/>
      <c r="D29" s="1532" t="s">
        <v>1001</v>
      </c>
      <c r="E29" s="1453"/>
      <c r="F29" s="1454"/>
      <c r="G29" s="1455"/>
      <c r="H29" s="1455"/>
      <c r="I29" s="1455"/>
      <c r="J29" s="1456"/>
      <c r="K29" s="1457"/>
      <c r="L29" s="1456"/>
      <c r="M29" s="1456"/>
      <c r="N29" s="1458"/>
      <c r="O29" s="1459"/>
      <c r="P29" s="1456"/>
      <c r="Q29" s="1456"/>
      <c r="R29" s="1456"/>
      <c r="S29" s="1456"/>
      <c r="T29" s="1456"/>
      <c r="U29" s="1456"/>
      <c r="V29" s="1456"/>
      <c r="W29" s="1456"/>
      <c r="X29" s="1460"/>
      <c r="Y29" s="1456"/>
      <c r="Z29" s="1456"/>
      <c r="AA29" s="1456"/>
      <c r="AB29" s="1456"/>
      <c r="AC29" s="1458"/>
      <c r="AD29" s="1466">
        <f t="shared" si="5"/>
        <v>0</v>
      </c>
    </row>
    <row r="30" spans="2:30" ht="26.1" customHeight="1">
      <c r="B30" s="1451" t="s">
        <v>22</v>
      </c>
      <c r="C30" s="1464"/>
      <c r="D30" s="1532" t="s">
        <v>527</v>
      </c>
      <c r="E30" s="1453"/>
      <c r="F30" s="1454"/>
      <c r="G30" s="1455"/>
      <c r="H30" s="1455"/>
      <c r="I30" s="1455"/>
      <c r="J30" s="1456"/>
      <c r="K30" s="1457"/>
      <c r="L30" s="1456"/>
      <c r="M30" s="1456"/>
      <c r="N30" s="1458"/>
      <c r="O30" s="1459"/>
      <c r="P30" s="1456"/>
      <c r="Q30" s="1456"/>
      <c r="R30" s="1456"/>
      <c r="S30" s="1456"/>
      <c r="T30" s="1456"/>
      <c r="U30" s="1456"/>
      <c r="V30" s="1456"/>
      <c r="W30" s="1456"/>
      <c r="X30" s="1460"/>
      <c r="Y30" s="1456"/>
      <c r="Z30" s="1456"/>
      <c r="AA30" s="1456"/>
      <c r="AB30" s="1456"/>
      <c r="AC30" s="1458"/>
      <c r="AD30" s="1466">
        <f t="shared" si="5"/>
        <v>0</v>
      </c>
    </row>
    <row r="31" spans="2:30" s="667" customFormat="1" ht="33.75" customHeight="1">
      <c r="B31" s="1473" t="s">
        <v>25</v>
      </c>
      <c r="C31" s="1481"/>
      <c r="D31" s="1533" t="s">
        <v>1002</v>
      </c>
      <c r="E31" s="1544">
        <f>E32+E33</f>
        <v>1659458</v>
      </c>
      <c r="F31" s="1545">
        <f>F32+F33</f>
        <v>654900</v>
      </c>
      <c r="G31" s="1546">
        <f t="shared" ref="G31:AD31" si="6">G32+G33</f>
        <v>0</v>
      </c>
      <c r="H31" s="1546">
        <f t="shared" si="6"/>
        <v>0</v>
      </c>
      <c r="I31" s="1546">
        <f t="shared" si="6"/>
        <v>0</v>
      </c>
      <c r="J31" s="1567">
        <f t="shared" si="6"/>
        <v>0</v>
      </c>
      <c r="K31" s="1568">
        <f t="shared" si="6"/>
        <v>0</v>
      </c>
      <c r="L31" s="1567">
        <f t="shared" si="6"/>
        <v>0</v>
      </c>
      <c r="M31" s="1567">
        <f t="shared" si="6"/>
        <v>0</v>
      </c>
      <c r="N31" s="1569">
        <f t="shared" si="6"/>
        <v>0</v>
      </c>
      <c r="O31" s="1570">
        <f t="shared" si="6"/>
        <v>0</v>
      </c>
      <c r="P31" s="1567">
        <f t="shared" si="6"/>
        <v>0</v>
      </c>
      <c r="Q31" s="1567">
        <f t="shared" si="6"/>
        <v>0</v>
      </c>
      <c r="R31" s="1567">
        <f t="shared" si="6"/>
        <v>0</v>
      </c>
      <c r="S31" s="1567">
        <f t="shared" si="6"/>
        <v>0</v>
      </c>
      <c r="T31" s="1567">
        <f t="shared" si="6"/>
        <v>0</v>
      </c>
      <c r="U31" s="1567">
        <f t="shared" si="6"/>
        <v>46673</v>
      </c>
      <c r="V31" s="1567">
        <f t="shared" si="6"/>
        <v>0</v>
      </c>
      <c r="W31" s="1567">
        <f t="shared" si="6"/>
        <v>0</v>
      </c>
      <c r="X31" s="1568">
        <f t="shared" si="6"/>
        <v>0</v>
      </c>
      <c r="Y31" s="1567">
        <f t="shared" si="6"/>
        <v>0</v>
      </c>
      <c r="Z31" s="1567">
        <f t="shared" si="6"/>
        <v>0</v>
      </c>
      <c r="AA31" s="1567">
        <f t="shared" si="6"/>
        <v>0</v>
      </c>
      <c r="AB31" s="1567">
        <f t="shared" si="6"/>
        <v>0</v>
      </c>
      <c r="AC31" s="1569">
        <f t="shared" si="6"/>
        <v>0</v>
      </c>
      <c r="AD31" s="1550">
        <f t="shared" si="6"/>
        <v>2267685</v>
      </c>
    </row>
    <row r="32" spans="2:30" ht="26.1" customHeight="1">
      <c r="B32" s="1451" t="s">
        <v>26</v>
      </c>
      <c r="C32" s="1464"/>
      <c r="D32" s="1532" t="s">
        <v>198</v>
      </c>
      <c r="E32" s="1453">
        <f>'[2]FORMA 5  '!$AE$33</f>
        <v>110041</v>
      </c>
      <c r="F32" s="1454"/>
      <c r="G32" s="1455"/>
      <c r="H32" s="1455"/>
      <c r="I32" s="1455"/>
      <c r="J32" s="1456"/>
      <c r="K32" s="1457"/>
      <c r="L32" s="1456"/>
      <c r="M32" s="1456"/>
      <c r="N32" s="1458"/>
      <c r="O32" s="1459"/>
      <c r="P32" s="1456"/>
      <c r="Q32" s="1456"/>
      <c r="R32" s="1456"/>
      <c r="S32" s="1456"/>
      <c r="T32" s="1456"/>
      <c r="U32" s="1456"/>
      <c r="V32" s="1456"/>
      <c r="W32" s="1456"/>
      <c r="X32" s="1460"/>
      <c r="Y32" s="1456"/>
      <c r="Z32" s="1456"/>
      <c r="AA32" s="1456"/>
      <c r="AB32" s="1456"/>
      <c r="AC32" s="1458"/>
      <c r="AD32" s="1466">
        <f t="shared" ref="AD32:AD33" si="7">E32+SUM(F32:N32)-SUM(O32:AC32)</f>
        <v>110041</v>
      </c>
    </row>
    <row r="33" spans="2:30" ht="26.1" customHeight="1">
      <c r="B33" s="1451" t="s">
        <v>27</v>
      </c>
      <c r="C33" s="1464"/>
      <c r="D33" s="1532" t="s">
        <v>1003</v>
      </c>
      <c r="E33" s="1453">
        <f>'[2]FORMA 5  '!$AE$34</f>
        <v>1549417</v>
      </c>
      <c r="F33" s="1467">
        <v>654900</v>
      </c>
      <c r="G33" s="1476"/>
      <c r="H33" s="1455"/>
      <c r="I33" s="1455"/>
      <c r="J33" s="1456"/>
      <c r="K33" s="1457"/>
      <c r="L33" s="1456"/>
      <c r="M33" s="1456"/>
      <c r="N33" s="1458"/>
      <c r="O33" s="1459"/>
      <c r="P33" s="1456"/>
      <c r="Q33" s="1456"/>
      <c r="R33" s="1456"/>
      <c r="S33" s="1456"/>
      <c r="T33" s="1456"/>
      <c r="U33" s="1456">
        <v>46673</v>
      </c>
      <c r="V33" s="1456"/>
      <c r="W33" s="1456"/>
      <c r="X33" s="1460"/>
      <c r="Y33" s="1456"/>
      <c r="Z33" s="1456"/>
      <c r="AA33" s="1456"/>
      <c r="AB33" s="1456"/>
      <c r="AC33" s="1458"/>
      <c r="AD33" s="1466">
        <f t="shared" si="7"/>
        <v>2157644</v>
      </c>
    </row>
    <row r="34" spans="2:30" s="667" customFormat="1" ht="26.1" customHeight="1">
      <c r="B34" s="1473" t="s">
        <v>28</v>
      </c>
      <c r="C34" s="1481"/>
      <c r="D34" s="1533" t="s">
        <v>199</v>
      </c>
      <c r="E34" s="1544">
        <f>E35+E36</f>
        <v>382822</v>
      </c>
      <c r="F34" s="1571">
        <f t="shared" ref="F34:AD34" si="8">F35+F36</f>
        <v>0</v>
      </c>
      <c r="G34" s="1572">
        <f t="shared" si="8"/>
        <v>0</v>
      </c>
      <c r="H34" s="1546">
        <f t="shared" si="8"/>
        <v>0</v>
      </c>
      <c r="I34" s="1546">
        <f t="shared" si="8"/>
        <v>0</v>
      </c>
      <c r="J34" s="1546">
        <f t="shared" si="8"/>
        <v>0</v>
      </c>
      <c r="K34" s="1547">
        <f t="shared" si="8"/>
        <v>0</v>
      </c>
      <c r="L34" s="1546">
        <f t="shared" si="8"/>
        <v>0</v>
      </c>
      <c r="M34" s="1546">
        <f t="shared" si="8"/>
        <v>0</v>
      </c>
      <c r="N34" s="1548">
        <f t="shared" si="8"/>
        <v>0</v>
      </c>
      <c r="O34" s="1549">
        <f t="shared" si="8"/>
        <v>0</v>
      </c>
      <c r="P34" s="1546">
        <f t="shared" si="8"/>
        <v>0</v>
      </c>
      <c r="Q34" s="1546">
        <f t="shared" si="8"/>
        <v>0</v>
      </c>
      <c r="R34" s="1546">
        <f t="shared" si="8"/>
        <v>0</v>
      </c>
      <c r="S34" s="1546">
        <f t="shared" si="8"/>
        <v>0</v>
      </c>
      <c r="T34" s="1546">
        <f t="shared" si="8"/>
        <v>0</v>
      </c>
      <c r="U34" s="1546">
        <f t="shared" si="8"/>
        <v>0</v>
      </c>
      <c r="V34" s="1546">
        <f t="shared" si="8"/>
        <v>0</v>
      </c>
      <c r="W34" s="1546">
        <f t="shared" si="8"/>
        <v>0</v>
      </c>
      <c r="X34" s="1547">
        <f t="shared" si="8"/>
        <v>0</v>
      </c>
      <c r="Y34" s="1546">
        <f t="shared" si="8"/>
        <v>0</v>
      </c>
      <c r="Z34" s="1546">
        <f t="shared" si="8"/>
        <v>0</v>
      </c>
      <c r="AA34" s="1546">
        <f t="shared" si="8"/>
        <v>0</v>
      </c>
      <c r="AB34" s="1546">
        <f t="shared" si="8"/>
        <v>0</v>
      </c>
      <c r="AC34" s="1548">
        <f t="shared" si="8"/>
        <v>0</v>
      </c>
      <c r="AD34" s="1550">
        <f t="shared" si="8"/>
        <v>382822</v>
      </c>
    </row>
    <row r="35" spans="2:30" ht="26.1" customHeight="1">
      <c r="B35" s="1451" t="s">
        <v>29</v>
      </c>
      <c r="C35" s="1464"/>
      <c r="D35" s="1532" t="s">
        <v>200</v>
      </c>
      <c r="E35" s="1453"/>
      <c r="F35" s="1454"/>
      <c r="G35" s="1455"/>
      <c r="H35" s="1455"/>
      <c r="I35" s="1455"/>
      <c r="J35" s="1482"/>
      <c r="K35" s="1457"/>
      <c r="L35" s="1456"/>
      <c r="M35" s="1456"/>
      <c r="N35" s="1458"/>
      <c r="O35" s="1459"/>
      <c r="P35" s="1456"/>
      <c r="Q35" s="1456"/>
      <c r="R35" s="1456"/>
      <c r="S35" s="1456"/>
      <c r="T35" s="1456"/>
      <c r="U35" s="1456"/>
      <c r="V35" s="1456"/>
      <c r="W35" s="1456"/>
      <c r="X35" s="1460"/>
      <c r="Y35" s="1456"/>
      <c r="Z35" s="1456"/>
      <c r="AA35" s="1456"/>
      <c r="AB35" s="1456"/>
      <c r="AC35" s="1458"/>
      <c r="AD35" s="1466">
        <f t="shared" ref="AD35:AD36" si="9">E35+SUM(F35:N35)-SUM(O35:AC35)</f>
        <v>0</v>
      </c>
    </row>
    <row r="36" spans="2:30" ht="26.1" customHeight="1">
      <c r="B36" s="1451" t="s">
        <v>30</v>
      </c>
      <c r="C36" s="1464"/>
      <c r="D36" s="1532" t="s">
        <v>201</v>
      </c>
      <c r="E36" s="1453">
        <f>'[2]FORMA 5  '!$AE$37</f>
        <v>382822</v>
      </c>
      <c r="F36" s="1467"/>
      <c r="G36" s="1476"/>
      <c r="H36" s="1455"/>
      <c r="I36" s="1455"/>
      <c r="J36" s="1482"/>
      <c r="K36" s="1457"/>
      <c r="L36" s="1456"/>
      <c r="M36" s="1456"/>
      <c r="N36" s="1458"/>
      <c r="O36" s="1459"/>
      <c r="P36" s="1456"/>
      <c r="Q36" s="1456"/>
      <c r="R36" s="1456"/>
      <c r="S36" s="1456"/>
      <c r="T36" s="1456"/>
      <c r="U36" s="1456"/>
      <c r="V36" s="1456"/>
      <c r="W36" s="1456"/>
      <c r="X36" s="1460"/>
      <c r="Y36" s="1456"/>
      <c r="Z36" s="1456"/>
      <c r="AA36" s="1456"/>
      <c r="AB36" s="1456"/>
      <c r="AC36" s="1458"/>
      <c r="AD36" s="1466">
        <f t="shared" si="9"/>
        <v>382822</v>
      </c>
    </row>
    <row r="37" spans="2:30" s="667" customFormat="1" ht="26.1" customHeight="1">
      <c r="B37" s="1473" t="s">
        <v>31</v>
      </c>
      <c r="C37" s="1481"/>
      <c r="D37" s="1534" t="s">
        <v>1004</v>
      </c>
      <c r="E37" s="1544">
        <f>E38+E39</f>
        <v>0</v>
      </c>
      <c r="F37" s="1573">
        <f t="shared" ref="F37:AD37" si="10">F38+F39</f>
        <v>0</v>
      </c>
      <c r="G37" s="1574">
        <f t="shared" si="10"/>
        <v>0</v>
      </c>
      <c r="H37" s="1574">
        <f t="shared" si="10"/>
        <v>0</v>
      </c>
      <c r="I37" s="1574">
        <f t="shared" si="10"/>
        <v>0</v>
      </c>
      <c r="J37" s="1575">
        <f t="shared" si="10"/>
        <v>0</v>
      </c>
      <c r="K37" s="1576">
        <f t="shared" si="10"/>
        <v>0</v>
      </c>
      <c r="L37" s="1577">
        <f t="shared" si="10"/>
        <v>0</v>
      </c>
      <c r="M37" s="1577">
        <f t="shared" si="10"/>
        <v>0</v>
      </c>
      <c r="N37" s="1578">
        <f t="shared" si="10"/>
        <v>0</v>
      </c>
      <c r="O37" s="1579">
        <f t="shared" si="10"/>
        <v>0</v>
      </c>
      <c r="P37" s="1577">
        <f t="shared" si="10"/>
        <v>0</v>
      </c>
      <c r="Q37" s="1577">
        <f t="shared" si="10"/>
        <v>0</v>
      </c>
      <c r="R37" s="1577">
        <f t="shared" si="10"/>
        <v>0</v>
      </c>
      <c r="S37" s="1577">
        <f t="shared" si="10"/>
        <v>0</v>
      </c>
      <c r="T37" s="1577">
        <f t="shared" si="10"/>
        <v>0</v>
      </c>
      <c r="U37" s="1577">
        <f t="shared" si="10"/>
        <v>0</v>
      </c>
      <c r="V37" s="1577">
        <f t="shared" si="10"/>
        <v>0</v>
      </c>
      <c r="W37" s="1577">
        <f t="shared" si="10"/>
        <v>0</v>
      </c>
      <c r="X37" s="1580">
        <f t="shared" si="10"/>
        <v>0</v>
      </c>
      <c r="Y37" s="1577">
        <f t="shared" si="10"/>
        <v>0</v>
      </c>
      <c r="Z37" s="1577">
        <f t="shared" si="10"/>
        <v>0</v>
      </c>
      <c r="AA37" s="1577">
        <f t="shared" si="10"/>
        <v>0</v>
      </c>
      <c r="AB37" s="1577">
        <f t="shared" si="10"/>
        <v>0</v>
      </c>
      <c r="AC37" s="1578">
        <f t="shared" si="10"/>
        <v>0</v>
      </c>
      <c r="AD37" s="1550">
        <f t="shared" si="10"/>
        <v>0</v>
      </c>
    </row>
    <row r="38" spans="2:30" ht="26.1" customHeight="1">
      <c r="B38" s="1451" t="s">
        <v>32</v>
      </c>
      <c r="C38" s="1464"/>
      <c r="D38" s="1498" t="s">
        <v>1005</v>
      </c>
      <c r="E38" s="1453"/>
      <c r="F38" s="1467"/>
      <c r="G38" s="1476"/>
      <c r="H38" s="1455"/>
      <c r="I38" s="1455"/>
      <c r="J38" s="1482"/>
      <c r="K38" s="1457"/>
      <c r="L38" s="1456"/>
      <c r="M38" s="1456"/>
      <c r="N38" s="1458"/>
      <c r="O38" s="1459"/>
      <c r="P38" s="1456"/>
      <c r="Q38" s="1456"/>
      <c r="R38" s="1456"/>
      <c r="S38" s="1456"/>
      <c r="T38" s="1456"/>
      <c r="U38" s="1456"/>
      <c r="V38" s="1456"/>
      <c r="W38" s="1456"/>
      <c r="X38" s="1460"/>
      <c r="Y38" s="1456"/>
      <c r="Z38" s="1456"/>
      <c r="AA38" s="1456"/>
      <c r="AB38" s="1456"/>
      <c r="AC38" s="1458"/>
      <c r="AD38" s="1466">
        <f t="shared" ref="AD38:AD39" si="11">E38+SUM(F38:N38)-SUM(O38:AC38)</f>
        <v>0</v>
      </c>
    </row>
    <row r="39" spans="2:30" ht="53.25" customHeight="1" thickBot="1">
      <c r="B39" s="1483" t="s">
        <v>33</v>
      </c>
      <c r="C39" s="1484"/>
      <c r="D39" s="1535" t="s">
        <v>1006</v>
      </c>
      <c r="E39" s="1485"/>
      <c r="F39" s="1486"/>
      <c r="G39" s="1487"/>
      <c r="H39" s="1487"/>
      <c r="I39" s="1487"/>
      <c r="J39" s="1488"/>
      <c r="K39" s="1489"/>
      <c r="L39" s="1490"/>
      <c r="M39" s="1490"/>
      <c r="N39" s="1491"/>
      <c r="O39" s="1492"/>
      <c r="P39" s="1490"/>
      <c r="Q39" s="1490"/>
      <c r="R39" s="1490"/>
      <c r="S39" s="1490"/>
      <c r="T39" s="1490"/>
      <c r="U39" s="1490"/>
      <c r="V39" s="1490"/>
      <c r="W39" s="1490"/>
      <c r="X39" s="1493"/>
      <c r="Y39" s="1490"/>
      <c r="Z39" s="1490"/>
      <c r="AA39" s="1490"/>
      <c r="AB39" s="1490"/>
      <c r="AC39" s="1491"/>
      <c r="AD39" s="1494">
        <f t="shared" si="11"/>
        <v>0</v>
      </c>
    </row>
    <row r="40" spans="2:30" s="33" customFormat="1" ht="105.75" customHeight="1" thickBot="1">
      <c r="B40" s="262"/>
      <c r="C40" s="263"/>
      <c r="D40" s="1536" t="s">
        <v>170</v>
      </c>
      <c r="E40" s="1107" t="s">
        <v>93</v>
      </c>
      <c r="F40" s="1108" t="s">
        <v>171</v>
      </c>
      <c r="G40" s="1109" t="s">
        <v>172</v>
      </c>
      <c r="H40" s="1109" t="s">
        <v>173</v>
      </c>
      <c r="I40" s="1109" t="s">
        <v>206</v>
      </c>
      <c r="J40" s="1109" t="s">
        <v>174</v>
      </c>
      <c r="K40" s="1110" t="s">
        <v>175</v>
      </c>
      <c r="L40" s="1109" t="s">
        <v>148</v>
      </c>
      <c r="M40" s="1109" t="s">
        <v>176</v>
      </c>
      <c r="N40" s="1111" t="s">
        <v>177</v>
      </c>
      <c r="O40" s="1112" t="s">
        <v>178</v>
      </c>
      <c r="P40" s="1109" t="s">
        <v>173</v>
      </c>
      <c r="Q40" s="1109" t="s">
        <v>42</v>
      </c>
      <c r="R40" s="1109" t="s">
        <v>179</v>
      </c>
      <c r="S40" s="1109" t="s">
        <v>180</v>
      </c>
      <c r="T40" s="1109" t="s">
        <v>181</v>
      </c>
      <c r="U40" s="1109" t="s">
        <v>174</v>
      </c>
      <c r="V40" s="1109" t="s">
        <v>182</v>
      </c>
      <c r="W40" s="1109" t="s">
        <v>183</v>
      </c>
      <c r="X40" s="1110" t="s">
        <v>184</v>
      </c>
      <c r="Y40" s="1113" t="s">
        <v>148</v>
      </c>
      <c r="Z40" s="1109" t="s">
        <v>185</v>
      </c>
      <c r="AA40" s="1109" t="s">
        <v>186</v>
      </c>
      <c r="AB40" s="1114" t="s">
        <v>534</v>
      </c>
      <c r="AC40" s="1111" t="s">
        <v>187</v>
      </c>
      <c r="AD40" s="1115" t="s">
        <v>188</v>
      </c>
    </row>
    <row r="41" spans="2:30" ht="26.1" customHeight="1">
      <c r="B41" s="1449" t="s">
        <v>34</v>
      </c>
      <c r="C41" s="1450"/>
      <c r="D41" s="1495" t="s">
        <v>202</v>
      </c>
      <c r="E41" s="1500">
        <f>'[2]FORMA 5  '!$AE$39</f>
        <v>186884</v>
      </c>
      <c r="F41" s="1501"/>
      <c r="G41" s="1502"/>
      <c r="H41" s="1502"/>
      <c r="I41" s="1502"/>
      <c r="J41" s="1503"/>
      <c r="K41" s="1504"/>
      <c r="L41" s="1505"/>
      <c r="M41" s="1505"/>
      <c r="N41" s="1506"/>
      <c r="O41" s="1507"/>
      <c r="P41" s="1505"/>
      <c r="Q41" s="1505"/>
      <c r="R41" s="1505"/>
      <c r="S41" s="1505"/>
      <c r="T41" s="1505"/>
      <c r="U41" s="1505">
        <v>376</v>
      </c>
      <c r="V41" s="1505"/>
      <c r="W41" s="1505"/>
      <c r="X41" s="1508"/>
      <c r="Y41" s="1505"/>
      <c r="Z41" s="1505"/>
      <c r="AA41" s="1505">
        <f>11636-376</f>
        <v>11260</v>
      </c>
      <c r="AB41" s="1505"/>
      <c r="AC41" s="1506"/>
      <c r="AD41" s="1509">
        <f>E41+SUM(F41:N41)-SUM(O41:AC41)</f>
        <v>175248</v>
      </c>
    </row>
    <row r="42" spans="2:30" ht="26.1" customHeight="1">
      <c r="B42" s="1451" t="s">
        <v>35</v>
      </c>
      <c r="C42" s="1464"/>
      <c r="D42" s="1496" t="s">
        <v>203</v>
      </c>
      <c r="E42" s="1551">
        <f>E43+E44+E45</f>
        <v>0</v>
      </c>
      <c r="F42" s="1552">
        <f t="shared" ref="F42:AD42" si="12">F43+F44+F45</f>
        <v>0</v>
      </c>
      <c r="G42" s="1553">
        <f t="shared" si="12"/>
        <v>0</v>
      </c>
      <c r="H42" s="1553">
        <f t="shared" si="12"/>
        <v>0</v>
      </c>
      <c r="I42" s="1553">
        <f t="shared" si="12"/>
        <v>0</v>
      </c>
      <c r="J42" s="1554">
        <f t="shared" si="12"/>
        <v>0</v>
      </c>
      <c r="K42" s="1555">
        <f t="shared" si="12"/>
        <v>0</v>
      </c>
      <c r="L42" s="1556">
        <f t="shared" si="12"/>
        <v>0</v>
      </c>
      <c r="M42" s="1556">
        <f t="shared" si="12"/>
        <v>0</v>
      </c>
      <c r="N42" s="1557">
        <f t="shared" si="12"/>
        <v>0</v>
      </c>
      <c r="O42" s="1558">
        <f t="shared" si="12"/>
        <v>0</v>
      </c>
      <c r="P42" s="1556">
        <f t="shared" si="12"/>
        <v>0</v>
      </c>
      <c r="Q42" s="1556">
        <f t="shared" si="12"/>
        <v>0</v>
      </c>
      <c r="R42" s="1556">
        <f t="shared" si="12"/>
        <v>0</v>
      </c>
      <c r="S42" s="1556">
        <f t="shared" si="12"/>
        <v>0</v>
      </c>
      <c r="T42" s="1556">
        <f t="shared" si="12"/>
        <v>0</v>
      </c>
      <c r="U42" s="1556">
        <f t="shared" si="12"/>
        <v>0</v>
      </c>
      <c r="V42" s="1556">
        <f t="shared" si="12"/>
        <v>0</v>
      </c>
      <c r="W42" s="1556">
        <f t="shared" si="12"/>
        <v>0</v>
      </c>
      <c r="X42" s="1559">
        <f t="shared" si="12"/>
        <v>0</v>
      </c>
      <c r="Y42" s="1556">
        <f t="shared" si="12"/>
        <v>0</v>
      </c>
      <c r="Z42" s="1556">
        <f t="shared" si="12"/>
        <v>0</v>
      </c>
      <c r="AA42" s="1556">
        <f t="shared" si="12"/>
        <v>0</v>
      </c>
      <c r="AB42" s="1556">
        <f t="shared" si="12"/>
        <v>0</v>
      </c>
      <c r="AC42" s="1557">
        <f t="shared" si="12"/>
        <v>0</v>
      </c>
      <c r="AD42" s="1560">
        <f t="shared" si="12"/>
        <v>0</v>
      </c>
    </row>
    <row r="43" spans="2:30" ht="26.1" customHeight="1">
      <c r="B43" s="1451" t="s">
        <v>36</v>
      </c>
      <c r="C43" s="1464"/>
      <c r="D43" s="1497" t="s">
        <v>1007</v>
      </c>
      <c r="E43" s="1453"/>
      <c r="F43" s="1454"/>
      <c r="G43" s="1455"/>
      <c r="H43" s="1455"/>
      <c r="I43" s="1455"/>
      <c r="J43" s="1482"/>
      <c r="K43" s="1457"/>
      <c r="L43" s="1456"/>
      <c r="M43" s="1456"/>
      <c r="N43" s="1458"/>
      <c r="O43" s="1459"/>
      <c r="P43" s="1456"/>
      <c r="Q43" s="1456"/>
      <c r="R43" s="1456"/>
      <c r="S43" s="1456"/>
      <c r="T43" s="1456"/>
      <c r="U43" s="1456"/>
      <c r="V43" s="1456"/>
      <c r="W43" s="1456"/>
      <c r="X43" s="1460"/>
      <c r="Y43" s="1456"/>
      <c r="Z43" s="1456"/>
      <c r="AA43" s="1456"/>
      <c r="AB43" s="1456"/>
      <c r="AC43" s="1458"/>
      <c r="AD43" s="1466">
        <f t="shared" ref="AD43:AD45" si="13">E43+SUM(F43:N43)-SUM(O43:AC43)</f>
        <v>0</v>
      </c>
    </row>
    <row r="44" spans="2:30" ht="26.1" customHeight="1">
      <c r="B44" s="1451" t="s">
        <v>37</v>
      </c>
      <c r="C44" s="1464"/>
      <c r="D44" s="1497" t="s">
        <v>1008</v>
      </c>
      <c r="E44" s="1453"/>
      <c r="F44" s="1454"/>
      <c r="G44" s="1455"/>
      <c r="H44" s="1455"/>
      <c r="I44" s="1455"/>
      <c r="J44" s="1482"/>
      <c r="K44" s="1457"/>
      <c r="L44" s="1456"/>
      <c r="M44" s="1456"/>
      <c r="N44" s="1458"/>
      <c r="O44" s="1459"/>
      <c r="P44" s="1456"/>
      <c r="Q44" s="1456"/>
      <c r="R44" s="1456"/>
      <c r="S44" s="1456"/>
      <c r="T44" s="1456"/>
      <c r="U44" s="1456"/>
      <c r="V44" s="1456"/>
      <c r="W44" s="1456"/>
      <c r="X44" s="1460"/>
      <c r="Y44" s="1456"/>
      <c r="Z44" s="1456"/>
      <c r="AA44" s="1456"/>
      <c r="AB44" s="1456"/>
      <c r="AC44" s="1458"/>
      <c r="AD44" s="1466">
        <f t="shared" si="13"/>
        <v>0</v>
      </c>
    </row>
    <row r="45" spans="2:30" ht="26.1" customHeight="1">
      <c r="B45" s="1451" t="s">
        <v>38</v>
      </c>
      <c r="C45" s="1464"/>
      <c r="D45" s="1497" t="s">
        <v>1009</v>
      </c>
      <c r="E45" s="1453"/>
      <c r="F45" s="1454"/>
      <c r="G45" s="1455"/>
      <c r="H45" s="1455"/>
      <c r="I45" s="1455"/>
      <c r="J45" s="1482"/>
      <c r="K45" s="1457"/>
      <c r="L45" s="1456"/>
      <c r="M45" s="1456"/>
      <c r="N45" s="1458"/>
      <c r="O45" s="1459"/>
      <c r="P45" s="1456"/>
      <c r="Q45" s="1456"/>
      <c r="R45" s="1456"/>
      <c r="S45" s="1456"/>
      <c r="T45" s="1456"/>
      <c r="U45" s="1456"/>
      <c r="V45" s="1456"/>
      <c r="W45" s="1456"/>
      <c r="X45" s="1460"/>
      <c r="Y45" s="1456"/>
      <c r="Z45" s="1510"/>
      <c r="AA45" s="1456"/>
      <c r="AB45" s="1456"/>
      <c r="AC45" s="1458"/>
      <c r="AD45" s="1466">
        <f t="shared" si="13"/>
        <v>0</v>
      </c>
    </row>
    <row r="46" spans="2:30" ht="26.1" customHeight="1">
      <c r="B46" s="1451" t="s">
        <v>39</v>
      </c>
      <c r="C46" s="1464"/>
      <c r="D46" s="1496" t="s">
        <v>204</v>
      </c>
      <c r="E46" s="1544">
        <f>E47+E48+E49+E52</f>
        <v>923100</v>
      </c>
      <c r="F46" s="1552">
        <f t="shared" ref="F46:AD46" si="14">F47+F48+F49+F52</f>
        <v>0</v>
      </c>
      <c r="G46" s="1553">
        <f t="shared" si="14"/>
        <v>0</v>
      </c>
      <c r="H46" s="1553">
        <f t="shared" si="14"/>
        <v>0</v>
      </c>
      <c r="I46" s="1553">
        <f t="shared" si="14"/>
        <v>0</v>
      </c>
      <c r="J46" s="1554">
        <f t="shared" si="14"/>
        <v>0</v>
      </c>
      <c r="K46" s="1555">
        <f t="shared" si="14"/>
        <v>0</v>
      </c>
      <c r="L46" s="1556">
        <f t="shared" si="14"/>
        <v>0</v>
      </c>
      <c r="M46" s="1556">
        <f t="shared" si="14"/>
        <v>0</v>
      </c>
      <c r="N46" s="1557">
        <f t="shared" si="14"/>
        <v>0</v>
      </c>
      <c r="O46" s="1558">
        <f t="shared" si="14"/>
        <v>0</v>
      </c>
      <c r="P46" s="1556">
        <f t="shared" si="14"/>
        <v>0</v>
      </c>
      <c r="Q46" s="1556">
        <f t="shared" si="14"/>
        <v>0</v>
      </c>
      <c r="R46" s="1556">
        <f t="shared" si="14"/>
        <v>0</v>
      </c>
      <c r="S46" s="1556">
        <f t="shared" si="14"/>
        <v>0</v>
      </c>
      <c r="T46" s="1556">
        <f t="shared" si="14"/>
        <v>0</v>
      </c>
      <c r="U46" s="1556">
        <f t="shared" si="14"/>
        <v>0</v>
      </c>
      <c r="V46" s="1556">
        <f t="shared" si="14"/>
        <v>0</v>
      </c>
      <c r="W46" s="1556">
        <f t="shared" si="14"/>
        <v>0</v>
      </c>
      <c r="X46" s="1559">
        <f t="shared" si="14"/>
        <v>0</v>
      </c>
      <c r="Y46" s="1556">
        <f t="shared" si="14"/>
        <v>0</v>
      </c>
      <c r="Z46" s="1556"/>
      <c r="AA46" s="1556">
        <f t="shared" si="14"/>
        <v>0</v>
      </c>
      <c r="AB46" s="1556">
        <f t="shared" si="14"/>
        <v>0</v>
      </c>
      <c r="AC46" s="1557">
        <f t="shared" si="14"/>
        <v>0</v>
      </c>
      <c r="AD46" s="1560">
        <f t="shared" si="14"/>
        <v>923100</v>
      </c>
    </row>
    <row r="47" spans="2:30" ht="26.1" customHeight="1">
      <c r="B47" s="1451" t="s">
        <v>40</v>
      </c>
      <c r="C47" s="1464"/>
      <c r="D47" s="1497" t="s">
        <v>990</v>
      </c>
      <c r="E47" s="1453">
        <v>923100</v>
      </c>
      <c r="F47" s="1454"/>
      <c r="G47" s="1455"/>
      <c r="H47" s="1455"/>
      <c r="I47" s="1455"/>
      <c r="J47" s="1482"/>
      <c r="K47" s="1457"/>
      <c r="L47" s="1456"/>
      <c r="M47" s="1456"/>
      <c r="N47" s="1458"/>
      <c r="O47" s="1459"/>
      <c r="P47" s="1456"/>
      <c r="Q47" s="1456"/>
      <c r="R47" s="1456"/>
      <c r="S47" s="1456"/>
      <c r="T47" s="1456"/>
      <c r="U47" s="1456"/>
      <c r="V47" s="1456"/>
      <c r="W47" s="1456"/>
      <c r="X47" s="1460"/>
      <c r="Y47" s="1456"/>
      <c r="Z47" s="1510"/>
      <c r="AA47" s="1456"/>
      <c r="AB47" s="1456"/>
      <c r="AC47" s="1458"/>
      <c r="AD47" s="1466">
        <f>E47+SUM(F47:N47)-SUM(O47:AC47)</f>
        <v>923100</v>
      </c>
    </row>
    <row r="48" spans="2:30" ht="26.1" customHeight="1">
      <c r="B48" s="1451" t="s">
        <v>51</v>
      </c>
      <c r="C48" s="1464"/>
      <c r="D48" s="1497" t="s">
        <v>989</v>
      </c>
      <c r="E48" s="1453"/>
      <c r="F48" s="1454"/>
      <c r="G48" s="1455"/>
      <c r="H48" s="1455"/>
      <c r="I48" s="1455"/>
      <c r="J48" s="1482"/>
      <c r="K48" s="1457"/>
      <c r="L48" s="1456"/>
      <c r="M48" s="1456"/>
      <c r="N48" s="1458"/>
      <c r="O48" s="1459"/>
      <c r="P48" s="1456"/>
      <c r="Q48" s="1456"/>
      <c r="R48" s="1456"/>
      <c r="S48" s="1456"/>
      <c r="T48" s="1456"/>
      <c r="U48" s="1456"/>
      <c r="V48" s="1456"/>
      <c r="W48" s="1456"/>
      <c r="X48" s="1460"/>
      <c r="Y48" s="1456"/>
      <c r="Z48" s="1510"/>
      <c r="AA48" s="1456"/>
      <c r="AB48" s="1456"/>
      <c r="AC48" s="1458"/>
      <c r="AD48" s="1466">
        <f t="shared" ref="AD48" si="15">E48+SUM(F48:N48)-SUM(O48:AC48)</f>
        <v>0</v>
      </c>
    </row>
    <row r="49" spans="2:30" ht="26.1" customHeight="1">
      <c r="B49" s="1451" t="s">
        <v>41</v>
      </c>
      <c r="C49" s="1464"/>
      <c r="D49" s="1497" t="s">
        <v>988</v>
      </c>
      <c r="E49" s="1551">
        <f>E50+E51</f>
        <v>0</v>
      </c>
      <c r="F49" s="1552">
        <f t="shared" ref="F49:AD49" si="16">F50+F51</f>
        <v>0</v>
      </c>
      <c r="G49" s="1553">
        <f t="shared" si="16"/>
        <v>0</v>
      </c>
      <c r="H49" s="1553">
        <f t="shared" si="16"/>
        <v>0</v>
      </c>
      <c r="I49" s="1553">
        <f t="shared" si="16"/>
        <v>0</v>
      </c>
      <c r="J49" s="1554">
        <f t="shared" si="16"/>
        <v>0</v>
      </c>
      <c r="K49" s="1555">
        <f t="shared" si="16"/>
        <v>0</v>
      </c>
      <c r="L49" s="1556">
        <f t="shared" si="16"/>
        <v>0</v>
      </c>
      <c r="M49" s="1556">
        <f t="shared" si="16"/>
        <v>0</v>
      </c>
      <c r="N49" s="1557">
        <f t="shared" si="16"/>
        <v>0</v>
      </c>
      <c r="O49" s="1558">
        <f t="shared" si="16"/>
        <v>0</v>
      </c>
      <c r="P49" s="1556">
        <f t="shared" si="16"/>
        <v>0</v>
      </c>
      <c r="Q49" s="1556">
        <f t="shared" si="16"/>
        <v>0</v>
      </c>
      <c r="R49" s="1556">
        <f t="shared" si="16"/>
        <v>0</v>
      </c>
      <c r="S49" s="1556">
        <f t="shared" si="16"/>
        <v>0</v>
      </c>
      <c r="T49" s="1556">
        <f t="shared" si="16"/>
        <v>0</v>
      </c>
      <c r="U49" s="1556">
        <f t="shared" si="16"/>
        <v>0</v>
      </c>
      <c r="V49" s="1556">
        <f t="shared" si="16"/>
        <v>0</v>
      </c>
      <c r="W49" s="1556">
        <f t="shared" si="16"/>
        <v>0</v>
      </c>
      <c r="X49" s="1559">
        <f t="shared" si="16"/>
        <v>0</v>
      </c>
      <c r="Y49" s="1556">
        <f t="shared" si="16"/>
        <v>0</v>
      </c>
      <c r="Z49" s="1556"/>
      <c r="AA49" s="1556">
        <f t="shared" si="16"/>
        <v>0</v>
      </c>
      <c r="AB49" s="1556">
        <f t="shared" si="16"/>
        <v>0</v>
      </c>
      <c r="AC49" s="1557">
        <f t="shared" si="16"/>
        <v>0</v>
      </c>
      <c r="AD49" s="1511">
        <f t="shared" si="16"/>
        <v>0</v>
      </c>
    </row>
    <row r="50" spans="2:30" ht="26.1" customHeight="1">
      <c r="B50" s="1451" t="s">
        <v>43</v>
      </c>
      <c r="C50" s="1464"/>
      <c r="D50" s="1498" t="s">
        <v>987</v>
      </c>
      <c r="E50" s="1453"/>
      <c r="F50" s="1454"/>
      <c r="G50" s="1455"/>
      <c r="H50" s="1455"/>
      <c r="I50" s="1455"/>
      <c r="J50" s="1482"/>
      <c r="K50" s="1457"/>
      <c r="L50" s="1456"/>
      <c r="M50" s="1456"/>
      <c r="N50" s="1458"/>
      <c r="O50" s="1459"/>
      <c r="P50" s="1456"/>
      <c r="Q50" s="1456"/>
      <c r="R50" s="1456"/>
      <c r="S50" s="1456"/>
      <c r="T50" s="1456"/>
      <c r="U50" s="1456"/>
      <c r="V50" s="1456"/>
      <c r="W50" s="1456"/>
      <c r="X50" s="1460"/>
      <c r="Y50" s="1456"/>
      <c r="Z50" s="1510"/>
      <c r="AA50" s="1456"/>
      <c r="AB50" s="1456"/>
      <c r="AC50" s="1458"/>
      <c r="AD50" s="1466">
        <f t="shared" ref="AD50:AD52" si="17">E50+SUM(F50:N50)-SUM(O50:AC50)</f>
        <v>0</v>
      </c>
    </row>
    <row r="51" spans="2:30" ht="26.1" customHeight="1">
      <c r="B51" s="1451" t="s">
        <v>44</v>
      </c>
      <c r="C51" s="1464"/>
      <c r="D51" s="1498" t="s">
        <v>986</v>
      </c>
      <c r="E51" s="1453"/>
      <c r="F51" s="1454"/>
      <c r="G51" s="1455"/>
      <c r="H51" s="1455"/>
      <c r="I51" s="1455"/>
      <c r="J51" s="1482"/>
      <c r="K51" s="1457"/>
      <c r="L51" s="1456"/>
      <c r="M51" s="1456"/>
      <c r="N51" s="1458"/>
      <c r="O51" s="1459"/>
      <c r="P51" s="1456"/>
      <c r="Q51" s="1456"/>
      <c r="R51" s="1456"/>
      <c r="S51" s="1456"/>
      <c r="T51" s="1456"/>
      <c r="U51" s="1456"/>
      <c r="V51" s="1456"/>
      <c r="W51" s="1456"/>
      <c r="X51" s="1460"/>
      <c r="Y51" s="1456"/>
      <c r="Z51" s="1510"/>
      <c r="AA51" s="1456"/>
      <c r="AB51" s="1456"/>
      <c r="AC51" s="1458"/>
      <c r="AD51" s="1466">
        <f t="shared" si="17"/>
        <v>0</v>
      </c>
    </row>
    <row r="52" spans="2:30" ht="26.1" customHeight="1">
      <c r="B52" s="1512" t="s">
        <v>45</v>
      </c>
      <c r="C52" s="1513"/>
      <c r="D52" s="1499" t="s">
        <v>1010</v>
      </c>
      <c r="E52" s="1514"/>
      <c r="F52" s="1515"/>
      <c r="G52" s="1516"/>
      <c r="H52" s="1516"/>
      <c r="I52" s="1516"/>
      <c r="J52" s="1517"/>
      <c r="K52" s="1518"/>
      <c r="L52" s="1519"/>
      <c r="M52" s="1519"/>
      <c r="N52" s="1520"/>
      <c r="O52" s="1521"/>
      <c r="P52" s="1519"/>
      <c r="Q52" s="1519"/>
      <c r="R52" s="1519"/>
      <c r="S52" s="1519"/>
      <c r="T52" s="1519"/>
      <c r="U52" s="1519"/>
      <c r="V52" s="1519"/>
      <c r="W52" s="1519"/>
      <c r="X52" s="1522"/>
      <c r="Y52" s="1519"/>
      <c r="Z52" s="1523"/>
      <c r="AA52" s="1519"/>
      <c r="AB52" s="1519"/>
      <c r="AC52" s="1520"/>
      <c r="AD52" s="1524">
        <f t="shared" si="17"/>
        <v>0</v>
      </c>
    </row>
    <row r="53" spans="2:30" ht="9" customHeight="1">
      <c r="B53" s="97"/>
      <c r="C53" s="444"/>
      <c r="D53" s="445"/>
      <c r="E53" s="1116"/>
      <c r="F53" s="1117"/>
      <c r="G53" s="1117"/>
      <c r="H53" s="1117"/>
      <c r="I53" s="1117"/>
      <c r="J53" s="1117"/>
      <c r="K53" s="1118"/>
      <c r="L53" s="1117"/>
      <c r="M53" s="1117"/>
      <c r="N53" s="1117"/>
      <c r="O53" s="1117"/>
      <c r="P53" s="1117"/>
      <c r="Q53" s="1117"/>
      <c r="R53" s="1117"/>
      <c r="S53" s="1117"/>
      <c r="T53" s="1117"/>
      <c r="U53" s="1117"/>
      <c r="V53" s="1117"/>
      <c r="W53" s="1117"/>
      <c r="X53" s="1118"/>
      <c r="Y53" s="1117"/>
      <c r="Z53" s="1192"/>
      <c r="AA53" s="1117"/>
      <c r="AB53" s="1117"/>
      <c r="AC53" s="1117"/>
      <c r="AD53" s="1119"/>
    </row>
    <row r="54" spans="2:30" ht="28.5" customHeight="1">
      <c r="B54" s="1742" t="s">
        <v>205</v>
      </c>
      <c r="C54" s="1743"/>
      <c r="D54" s="1743"/>
      <c r="E54" s="1743"/>
      <c r="F54" s="1743"/>
      <c r="G54" s="1743"/>
      <c r="H54" s="1743"/>
      <c r="I54" s="1743"/>
      <c r="J54" s="1743"/>
      <c r="K54" s="1743"/>
      <c r="L54" s="1743"/>
      <c r="M54" s="1120"/>
      <c r="N54" s="1095"/>
      <c r="O54" s="1095"/>
      <c r="P54" s="1095"/>
      <c r="Q54" s="1095"/>
      <c r="R54" s="1095"/>
      <c r="S54" s="1095"/>
      <c r="T54" s="1095"/>
      <c r="U54" s="1095">
        <f>U41+U31</f>
        <v>47049</v>
      </c>
      <c r="V54" s="1095"/>
      <c r="W54" s="1095"/>
      <c r="X54" s="1121"/>
      <c r="Y54" s="1095"/>
      <c r="Z54" s="1095"/>
      <c r="AA54" s="1095"/>
      <c r="AB54" s="1095"/>
      <c r="AC54" s="1095"/>
      <c r="AD54" s="1122"/>
    </row>
    <row r="55" spans="2:30" ht="5.25" customHeight="1">
      <c r="B55" s="447"/>
      <c r="C55" s="446"/>
      <c r="D55" s="110"/>
      <c r="E55" s="1123"/>
      <c r="F55" s="1124"/>
      <c r="G55" s="1124"/>
      <c r="H55" s="1124"/>
      <c r="I55" s="1124"/>
      <c r="J55" s="1124"/>
      <c r="K55" s="1125"/>
      <c r="L55" s="1124"/>
      <c r="M55" s="1124"/>
      <c r="N55" s="1095"/>
      <c r="O55" s="1095"/>
      <c r="P55" s="1095"/>
      <c r="Q55" s="1095"/>
      <c r="R55" s="1095"/>
      <c r="S55" s="1095"/>
      <c r="T55" s="1095"/>
      <c r="U55" s="1095"/>
      <c r="V55" s="1095"/>
      <c r="W55" s="1095"/>
      <c r="X55" s="1121"/>
      <c r="Y55" s="1095"/>
      <c r="Z55" s="1095"/>
      <c r="AA55" s="1095"/>
      <c r="AB55" s="1095"/>
      <c r="AC55" s="1095"/>
      <c r="AD55" s="1122"/>
    </row>
    <row r="56" spans="2:30" ht="25.5" customHeight="1">
      <c r="B56" s="448"/>
      <c r="C56" s="449"/>
      <c r="D56" s="105" t="s">
        <v>48</v>
      </c>
      <c r="E56" s="1123"/>
      <c r="F56" s="1126"/>
      <c r="G56" s="1126"/>
      <c r="H56" s="1126"/>
      <c r="I56" s="1126"/>
      <c r="J56" s="1126"/>
      <c r="K56" s="1127"/>
      <c r="L56" s="1126"/>
      <c r="M56" s="1126"/>
      <c r="N56" s="1749" t="s">
        <v>655</v>
      </c>
      <c r="O56" s="1749"/>
      <c r="P56" s="1126"/>
      <c r="Q56" s="1095"/>
      <c r="R56" s="1095"/>
      <c r="S56" s="1095"/>
      <c r="T56" s="1095"/>
      <c r="U56" s="1095"/>
      <c r="V56" s="1095"/>
      <c r="W56" s="1095"/>
      <c r="X56" s="1121"/>
      <c r="Y56" s="1095"/>
      <c r="Z56" s="1095"/>
      <c r="AA56" s="1095"/>
      <c r="AB56" s="1095"/>
      <c r="AC56" s="1095"/>
      <c r="AD56" s="1128"/>
    </row>
    <row r="57" spans="2:30" ht="6" customHeight="1">
      <c r="B57" s="448"/>
      <c r="C57" s="449"/>
      <c r="D57" s="105"/>
      <c r="E57" s="1123"/>
      <c r="F57" s="1129"/>
      <c r="G57" s="1129"/>
      <c r="H57" s="1129"/>
      <c r="I57" s="1129"/>
      <c r="J57" s="1129"/>
      <c r="K57" s="1130"/>
      <c r="L57" s="1129"/>
      <c r="M57" s="1126"/>
      <c r="N57" s="1126"/>
      <c r="O57" s="1126"/>
      <c r="P57" s="1126"/>
      <c r="Q57" s="1095"/>
      <c r="R57" s="1095"/>
      <c r="S57" s="1095"/>
      <c r="T57" s="1095"/>
      <c r="U57" s="1095"/>
      <c r="V57" s="1095"/>
      <c r="W57" s="1095"/>
      <c r="X57" s="1121"/>
      <c r="Y57" s="1095"/>
      <c r="Z57" s="1095"/>
      <c r="AA57" s="1095"/>
      <c r="AB57" s="1095"/>
      <c r="AC57" s="1095"/>
      <c r="AD57" s="1128"/>
    </row>
    <row r="58" spans="2:30" ht="16.5" customHeight="1">
      <c r="B58" s="448"/>
      <c r="C58" s="449"/>
      <c r="D58" s="105" t="s">
        <v>49</v>
      </c>
      <c r="E58" s="1123"/>
      <c r="F58" s="1126"/>
      <c r="G58" s="1126"/>
      <c r="H58" s="1126"/>
      <c r="I58" s="1126"/>
      <c r="J58" s="1126"/>
      <c r="K58" s="1127"/>
      <c r="L58" s="1126"/>
      <c r="M58" s="1126"/>
      <c r="N58" s="1750" t="s">
        <v>655</v>
      </c>
      <c r="O58" s="1750"/>
      <c r="P58" s="1126"/>
      <c r="Q58" s="1095"/>
      <c r="R58" s="1095"/>
      <c r="S58" s="1095"/>
      <c r="T58" s="1095"/>
      <c r="U58" s="1095"/>
      <c r="V58" s="1095"/>
      <c r="W58" s="1095"/>
      <c r="X58" s="1121"/>
      <c r="Y58" s="1095"/>
      <c r="Z58" s="1095"/>
      <c r="AA58" s="1095"/>
      <c r="AB58" s="1095"/>
      <c r="AC58" s="1095"/>
      <c r="AD58" s="1128"/>
    </row>
    <row r="59" spans="2:30" ht="6" customHeight="1">
      <c r="B59" s="450"/>
      <c r="C59" s="258"/>
      <c r="D59" s="1744"/>
      <c r="E59" s="1744"/>
      <c r="F59" s="1744"/>
      <c r="G59" s="1744"/>
      <c r="H59" s="1744"/>
      <c r="I59" s="1744"/>
      <c r="J59" s="1744"/>
      <c r="K59" s="1744"/>
      <c r="L59" s="1744"/>
      <c r="M59" s="1744"/>
      <c r="N59" s="1744"/>
      <c r="O59" s="1744"/>
      <c r="P59" s="1131"/>
      <c r="Q59" s="1095"/>
      <c r="R59" s="1095"/>
      <c r="S59" s="1095"/>
      <c r="T59" s="1095"/>
      <c r="U59" s="1095"/>
      <c r="V59" s="1095"/>
      <c r="W59" s="1095"/>
      <c r="X59" s="1121"/>
      <c r="Y59" s="1095"/>
      <c r="Z59" s="1095"/>
      <c r="AA59" s="1095"/>
      <c r="AB59" s="1095"/>
      <c r="AC59" s="1095"/>
      <c r="AD59" s="1122"/>
    </row>
    <row r="60" spans="2:30" ht="12.75" customHeight="1">
      <c r="B60" s="451"/>
      <c r="C60" s="452"/>
      <c r="D60" s="453" t="s">
        <v>50</v>
      </c>
      <c r="E60" s="1132"/>
      <c r="F60" s="1133"/>
      <c r="G60" s="1133"/>
      <c r="H60" s="1133"/>
      <c r="I60" s="1133"/>
      <c r="J60" s="1133"/>
      <c r="K60" s="1134"/>
      <c r="L60" s="1133"/>
      <c r="M60" s="1133"/>
      <c r="N60" s="1133"/>
      <c r="O60" s="1133"/>
      <c r="P60" s="1133"/>
      <c r="Q60" s="1133"/>
      <c r="R60" s="1133"/>
      <c r="S60" s="1133"/>
      <c r="T60" s="1133"/>
      <c r="U60" s="1133"/>
      <c r="V60" s="1133"/>
      <c r="W60" s="1133"/>
      <c r="X60" s="1134"/>
      <c r="Y60" s="1133"/>
      <c r="Z60" s="1133"/>
      <c r="AA60" s="1133"/>
      <c r="AB60" s="1133"/>
      <c r="AC60" s="1133"/>
      <c r="AD60" s="1135"/>
    </row>
    <row r="61" spans="2:30" ht="19.5">
      <c r="B61" s="12"/>
      <c r="C61" s="12"/>
      <c r="D61" s="111"/>
      <c r="E61" s="1136"/>
      <c r="F61" s="1136"/>
      <c r="G61" s="1136"/>
      <c r="H61" s="1136"/>
      <c r="I61" s="1136"/>
      <c r="J61" s="1136"/>
      <c r="K61" s="1137"/>
      <c r="L61" s="1136"/>
      <c r="M61" s="1136"/>
      <c r="N61" s="1136"/>
      <c r="O61" s="1136"/>
      <c r="P61" s="1136"/>
      <c r="Q61" s="1136"/>
      <c r="R61" s="1136"/>
      <c r="S61" s="1136"/>
      <c r="T61" s="1136"/>
      <c r="U61" s="1136"/>
      <c r="V61" s="1136"/>
      <c r="W61" s="1136"/>
      <c r="X61" s="1137"/>
      <c r="Y61" s="1136"/>
      <c r="Z61" s="1136"/>
      <c r="AA61" s="1136"/>
      <c r="AB61" s="1136"/>
      <c r="AC61" s="1136"/>
      <c r="AD61" s="1136"/>
    </row>
    <row r="62" spans="2:30" ht="19.5">
      <c r="B62" s="12"/>
      <c r="C62" s="12"/>
      <c r="D62" s="111"/>
      <c r="E62" s="1136"/>
      <c r="F62" s="1136"/>
      <c r="G62" s="1136"/>
      <c r="H62" s="1136"/>
      <c r="I62" s="1136"/>
      <c r="J62" s="1136"/>
      <c r="K62" s="1137"/>
      <c r="L62" s="1136"/>
      <c r="M62" s="1136"/>
      <c r="N62" s="1136"/>
      <c r="O62" s="1136"/>
      <c r="P62" s="1136"/>
      <c r="Q62" s="1136"/>
      <c r="R62" s="1136"/>
      <c r="S62" s="1136"/>
      <c r="T62" s="1136"/>
      <c r="U62" s="1136"/>
      <c r="V62" s="1136"/>
      <c r="W62" s="1136"/>
      <c r="X62" s="1137"/>
      <c r="Y62" s="1136"/>
      <c r="Z62" s="1136"/>
      <c r="AA62" s="1136"/>
      <c r="AB62" s="1136"/>
      <c r="AC62" s="1136"/>
      <c r="AD62" s="1136"/>
    </row>
    <row r="63" spans="2:30" ht="15">
      <c r="B63" s="13"/>
      <c r="C63" s="13"/>
      <c r="D63" s="112"/>
      <c r="E63" s="1136"/>
      <c r="F63" s="1136"/>
      <c r="G63" s="1136"/>
      <c r="H63" s="1136"/>
      <c r="I63" s="1136"/>
      <c r="J63" s="1136"/>
      <c r="K63" s="1137"/>
      <c r="L63" s="1136"/>
      <c r="M63" s="1136"/>
      <c r="N63" s="1136"/>
      <c r="O63" s="1136"/>
      <c r="P63" s="1136"/>
      <c r="Q63" s="1136"/>
      <c r="R63" s="1136"/>
      <c r="S63" s="1136"/>
      <c r="T63" s="1136"/>
      <c r="U63" s="1136"/>
      <c r="V63" s="1136"/>
      <c r="W63" s="1136"/>
      <c r="X63" s="1137"/>
      <c r="Y63" s="1136"/>
      <c r="Z63" s="1136"/>
      <c r="AA63" s="1136"/>
      <c r="AB63" s="1136"/>
      <c r="AC63" s="1136"/>
      <c r="AD63" s="1136"/>
    </row>
  </sheetData>
  <sheetProtection algorithmName="SHA-512" hashValue="RcV2bhJJBh5rZKGeYrL8DJWq4B2CzmzMPMLT98TryVGS16nN+F3yDn+rzOOwTv8pNrALALwGZDSdrnL4l1qARw==" saltValue="ogjDcfvz0lWprwRGooLI7A==" spinCount="100000" sheet="1" objects="1" scenarios="1"/>
  <mergeCells count="15">
    <mergeCell ref="Y2:AC2"/>
    <mergeCell ref="F8:N8"/>
    <mergeCell ref="O8:AC8"/>
    <mergeCell ref="B54:L54"/>
    <mergeCell ref="D59:O59"/>
    <mergeCell ref="B3:AD3"/>
    <mergeCell ref="D4:O4"/>
    <mergeCell ref="V4:AD4"/>
    <mergeCell ref="D6:H6"/>
    <mergeCell ref="V6:AC6"/>
    <mergeCell ref="N56:O56"/>
    <mergeCell ref="N58:O58"/>
    <mergeCell ref="D8:D9"/>
    <mergeCell ref="C8:C9"/>
    <mergeCell ref="B8:B9"/>
  </mergeCells>
  <pageMargins left="0" right="0" top="0" bottom="0" header="0" footer="0"/>
  <pageSetup paperSize="9" scale="47" fitToHeight="0" orientation="landscape" r:id="rId1"/>
  <headerFooter alignWithMargins="0"/>
  <rowBreaks count="1" manualBreakCount="1">
    <brk id="39" min="1" max="2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1:N35"/>
  <sheetViews>
    <sheetView zoomScaleNormal="100" zoomScaleSheetLayoutView="85" workbookViewId="0">
      <selection activeCell="I15" sqref="I15:I16"/>
    </sheetView>
  </sheetViews>
  <sheetFormatPr defaultRowHeight="19.5"/>
  <cols>
    <col min="1" max="1" width="1.7109375" style="1" customWidth="1"/>
    <col min="2" max="3" width="7.28515625" style="75" customWidth="1"/>
    <col min="4" max="4" width="75.5703125" style="5" customWidth="1"/>
    <col min="5" max="6" width="25.5703125" style="1" customWidth="1"/>
    <col min="7" max="12" width="6.28515625" style="1" customWidth="1"/>
    <col min="13" max="13" width="6.140625" style="1" customWidth="1"/>
    <col min="14" max="14" width="6.28515625" style="1" customWidth="1"/>
    <col min="15" max="256" width="9.140625" style="1"/>
    <col min="257" max="257" width="7.28515625" style="1" customWidth="1"/>
    <col min="258" max="258" width="72" style="1" customWidth="1"/>
    <col min="259" max="262" width="20" style="1" customWidth="1"/>
    <col min="263" max="268" width="6.28515625" style="1" customWidth="1"/>
    <col min="269" max="269" width="6.140625" style="1" customWidth="1"/>
    <col min="270" max="270" width="6.28515625" style="1" customWidth="1"/>
    <col min="271" max="512" width="9.140625" style="1"/>
    <col min="513" max="513" width="7.28515625" style="1" customWidth="1"/>
    <col min="514" max="514" width="72" style="1" customWidth="1"/>
    <col min="515" max="518" width="20" style="1" customWidth="1"/>
    <col min="519" max="524" width="6.28515625" style="1" customWidth="1"/>
    <col min="525" max="525" width="6.140625" style="1" customWidth="1"/>
    <col min="526" max="526" width="6.28515625" style="1" customWidth="1"/>
    <col min="527" max="768" width="9.140625" style="1"/>
    <col min="769" max="769" width="7.28515625" style="1" customWidth="1"/>
    <col min="770" max="770" width="72" style="1" customWidth="1"/>
    <col min="771" max="774" width="20" style="1" customWidth="1"/>
    <col min="775" max="780" width="6.28515625" style="1" customWidth="1"/>
    <col min="781" max="781" width="6.140625" style="1" customWidth="1"/>
    <col min="782" max="782" width="6.28515625" style="1" customWidth="1"/>
    <col min="783" max="1024" width="9.140625" style="1"/>
    <col min="1025" max="1025" width="7.28515625" style="1" customWidth="1"/>
    <col min="1026" max="1026" width="72" style="1" customWidth="1"/>
    <col min="1027" max="1030" width="20" style="1" customWidth="1"/>
    <col min="1031" max="1036" width="6.28515625" style="1" customWidth="1"/>
    <col min="1037" max="1037" width="6.140625" style="1" customWidth="1"/>
    <col min="1038" max="1038" width="6.28515625" style="1" customWidth="1"/>
    <col min="1039" max="1280" width="9.140625" style="1"/>
    <col min="1281" max="1281" width="7.28515625" style="1" customWidth="1"/>
    <col min="1282" max="1282" width="72" style="1" customWidth="1"/>
    <col min="1283" max="1286" width="20" style="1" customWidth="1"/>
    <col min="1287" max="1292" width="6.28515625" style="1" customWidth="1"/>
    <col min="1293" max="1293" width="6.140625" style="1" customWidth="1"/>
    <col min="1294" max="1294" width="6.28515625" style="1" customWidth="1"/>
    <col min="1295" max="1536" width="9.140625" style="1"/>
    <col min="1537" max="1537" width="7.28515625" style="1" customWidth="1"/>
    <col min="1538" max="1538" width="72" style="1" customWidth="1"/>
    <col min="1539" max="1542" width="20" style="1" customWidth="1"/>
    <col min="1543" max="1548" width="6.28515625" style="1" customWidth="1"/>
    <col min="1549" max="1549" width="6.140625" style="1" customWidth="1"/>
    <col min="1550" max="1550" width="6.28515625" style="1" customWidth="1"/>
    <col min="1551" max="1792" width="9.140625" style="1"/>
    <col min="1793" max="1793" width="7.28515625" style="1" customWidth="1"/>
    <col min="1794" max="1794" width="72" style="1" customWidth="1"/>
    <col min="1795" max="1798" width="20" style="1" customWidth="1"/>
    <col min="1799" max="1804" width="6.28515625" style="1" customWidth="1"/>
    <col min="1805" max="1805" width="6.140625" style="1" customWidth="1"/>
    <col min="1806" max="1806" width="6.28515625" style="1" customWidth="1"/>
    <col min="1807" max="2048" width="9.140625" style="1"/>
    <col min="2049" max="2049" width="7.28515625" style="1" customWidth="1"/>
    <col min="2050" max="2050" width="72" style="1" customWidth="1"/>
    <col min="2051" max="2054" width="20" style="1" customWidth="1"/>
    <col min="2055" max="2060" width="6.28515625" style="1" customWidth="1"/>
    <col min="2061" max="2061" width="6.140625" style="1" customWidth="1"/>
    <col min="2062" max="2062" width="6.28515625" style="1" customWidth="1"/>
    <col min="2063" max="2304" width="9.140625" style="1"/>
    <col min="2305" max="2305" width="7.28515625" style="1" customWidth="1"/>
    <col min="2306" max="2306" width="72" style="1" customWidth="1"/>
    <col min="2307" max="2310" width="20" style="1" customWidth="1"/>
    <col min="2311" max="2316" width="6.28515625" style="1" customWidth="1"/>
    <col min="2317" max="2317" width="6.140625" style="1" customWidth="1"/>
    <col min="2318" max="2318" width="6.28515625" style="1" customWidth="1"/>
    <col min="2319" max="2560" width="9.140625" style="1"/>
    <col min="2561" max="2561" width="7.28515625" style="1" customWidth="1"/>
    <col min="2562" max="2562" width="72" style="1" customWidth="1"/>
    <col min="2563" max="2566" width="20" style="1" customWidth="1"/>
    <col min="2567" max="2572" width="6.28515625" style="1" customWidth="1"/>
    <col min="2573" max="2573" width="6.140625" style="1" customWidth="1"/>
    <col min="2574" max="2574" width="6.28515625" style="1" customWidth="1"/>
    <col min="2575" max="2816" width="9.140625" style="1"/>
    <col min="2817" max="2817" width="7.28515625" style="1" customWidth="1"/>
    <col min="2818" max="2818" width="72" style="1" customWidth="1"/>
    <col min="2819" max="2822" width="20" style="1" customWidth="1"/>
    <col min="2823" max="2828" width="6.28515625" style="1" customWidth="1"/>
    <col min="2829" max="2829" width="6.140625" style="1" customWidth="1"/>
    <col min="2830" max="2830" width="6.28515625" style="1" customWidth="1"/>
    <col min="2831" max="3072" width="9.140625" style="1"/>
    <col min="3073" max="3073" width="7.28515625" style="1" customWidth="1"/>
    <col min="3074" max="3074" width="72" style="1" customWidth="1"/>
    <col min="3075" max="3078" width="20" style="1" customWidth="1"/>
    <col min="3079" max="3084" width="6.28515625" style="1" customWidth="1"/>
    <col min="3085" max="3085" width="6.140625" style="1" customWidth="1"/>
    <col min="3086" max="3086" width="6.28515625" style="1" customWidth="1"/>
    <col min="3087" max="3328" width="9.140625" style="1"/>
    <col min="3329" max="3329" width="7.28515625" style="1" customWidth="1"/>
    <col min="3330" max="3330" width="72" style="1" customWidth="1"/>
    <col min="3331" max="3334" width="20" style="1" customWidth="1"/>
    <col min="3335" max="3340" width="6.28515625" style="1" customWidth="1"/>
    <col min="3341" max="3341" width="6.140625" style="1" customWidth="1"/>
    <col min="3342" max="3342" width="6.28515625" style="1" customWidth="1"/>
    <col min="3343" max="3584" width="9.140625" style="1"/>
    <col min="3585" max="3585" width="7.28515625" style="1" customWidth="1"/>
    <col min="3586" max="3586" width="72" style="1" customWidth="1"/>
    <col min="3587" max="3590" width="20" style="1" customWidth="1"/>
    <col min="3591" max="3596" width="6.28515625" style="1" customWidth="1"/>
    <col min="3597" max="3597" width="6.140625" style="1" customWidth="1"/>
    <col min="3598" max="3598" width="6.28515625" style="1" customWidth="1"/>
    <col min="3599" max="3840" width="9.140625" style="1"/>
    <col min="3841" max="3841" width="7.28515625" style="1" customWidth="1"/>
    <col min="3842" max="3842" width="72" style="1" customWidth="1"/>
    <col min="3843" max="3846" width="20" style="1" customWidth="1"/>
    <col min="3847" max="3852" width="6.28515625" style="1" customWidth="1"/>
    <col min="3853" max="3853" width="6.140625" style="1" customWidth="1"/>
    <col min="3854" max="3854" width="6.28515625" style="1" customWidth="1"/>
    <col min="3855" max="4096" width="9.140625" style="1"/>
    <col min="4097" max="4097" width="7.28515625" style="1" customWidth="1"/>
    <col min="4098" max="4098" width="72" style="1" customWidth="1"/>
    <col min="4099" max="4102" width="20" style="1" customWidth="1"/>
    <col min="4103" max="4108" width="6.28515625" style="1" customWidth="1"/>
    <col min="4109" max="4109" width="6.140625" style="1" customWidth="1"/>
    <col min="4110" max="4110" width="6.28515625" style="1" customWidth="1"/>
    <col min="4111" max="4352" width="9.140625" style="1"/>
    <col min="4353" max="4353" width="7.28515625" style="1" customWidth="1"/>
    <col min="4354" max="4354" width="72" style="1" customWidth="1"/>
    <col min="4355" max="4358" width="20" style="1" customWidth="1"/>
    <col min="4359" max="4364" width="6.28515625" style="1" customWidth="1"/>
    <col min="4365" max="4365" width="6.140625" style="1" customWidth="1"/>
    <col min="4366" max="4366" width="6.28515625" style="1" customWidth="1"/>
    <col min="4367" max="4608" width="9.140625" style="1"/>
    <col min="4609" max="4609" width="7.28515625" style="1" customWidth="1"/>
    <col min="4610" max="4610" width="72" style="1" customWidth="1"/>
    <col min="4611" max="4614" width="20" style="1" customWidth="1"/>
    <col min="4615" max="4620" width="6.28515625" style="1" customWidth="1"/>
    <col min="4621" max="4621" width="6.140625" style="1" customWidth="1"/>
    <col min="4622" max="4622" width="6.28515625" style="1" customWidth="1"/>
    <col min="4623" max="4864" width="9.140625" style="1"/>
    <col min="4865" max="4865" width="7.28515625" style="1" customWidth="1"/>
    <col min="4866" max="4866" width="72" style="1" customWidth="1"/>
    <col min="4867" max="4870" width="20" style="1" customWidth="1"/>
    <col min="4871" max="4876" width="6.28515625" style="1" customWidth="1"/>
    <col min="4877" max="4877" width="6.140625" style="1" customWidth="1"/>
    <col min="4878" max="4878" width="6.28515625" style="1" customWidth="1"/>
    <col min="4879" max="5120" width="9.140625" style="1"/>
    <col min="5121" max="5121" width="7.28515625" style="1" customWidth="1"/>
    <col min="5122" max="5122" width="72" style="1" customWidth="1"/>
    <col min="5123" max="5126" width="20" style="1" customWidth="1"/>
    <col min="5127" max="5132" width="6.28515625" style="1" customWidth="1"/>
    <col min="5133" max="5133" width="6.140625" style="1" customWidth="1"/>
    <col min="5134" max="5134" width="6.28515625" style="1" customWidth="1"/>
    <col min="5135" max="5376" width="9.140625" style="1"/>
    <col min="5377" max="5377" width="7.28515625" style="1" customWidth="1"/>
    <col min="5378" max="5378" width="72" style="1" customWidth="1"/>
    <col min="5379" max="5382" width="20" style="1" customWidth="1"/>
    <col min="5383" max="5388" width="6.28515625" style="1" customWidth="1"/>
    <col min="5389" max="5389" width="6.140625" style="1" customWidth="1"/>
    <col min="5390" max="5390" width="6.28515625" style="1" customWidth="1"/>
    <col min="5391" max="5632" width="9.140625" style="1"/>
    <col min="5633" max="5633" width="7.28515625" style="1" customWidth="1"/>
    <col min="5634" max="5634" width="72" style="1" customWidth="1"/>
    <col min="5635" max="5638" width="20" style="1" customWidth="1"/>
    <col min="5639" max="5644" width="6.28515625" style="1" customWidth="1"/>
    <col min="5645" max="5645" width="6.140625" style="1" customWidth="1"/>
    <col min="5646" max="5646" width="6.28515625" style="1" customWidth="1"/>
    <col min="5647" max="5888" width="9.140625" style="1"/>
    <col min="5889" max="5889" width="7.28515625" style="1" customWidth="1"/>
    <col min="5890" max="5890" width="72" style="1" customWidth="1"/>
    <col min="5891" max="5894" width="20" style="1" customWidth="1"/>
    <col min="5895" max="5900" width="6.28515625" style="1" customWidth="1"/>
    <col min="5901" max="5901" width="6.140625" style="1" customWidth="1"/>
    <col min="5902" max="5902" width="6.28515625" style="1" customWidth="1"/>
    <col min="5903" max="6144" width="9.140625" style="1"/>
    <col min="6145" max="6145" width="7.28515625" style="1" customWidth="1"/>
    <col min="6146" max="6146" width="72" style="1" customWidth="1"/>
    <col min="6147" max="6150" width="20" style="1" customWidth="1"/>
    <col min="6151" max="6156" width="6.28515625" style="1" customWidth="1"/>
    <col min="6157" max="6157" width="6.140625" style="1" customWidth="1"/>
    <col min="6158" max="6158" width="6.28515625" style="1" customWidth="1"/>
    <col min="6159" max="6400" width="9.140625" style="1"/>
    <col min="6401" max="6401" width="7.28515625" style="1" customWidth="1"/>
    <col min="6402" max="6402" width="72" style="1" customWidth="1"/>
    <col min="6403" max="6406" width="20" style="1" customWidth="1"/>
    <col min="6407" max="6412" width="6.28515625" style="1" customWidth="1"/>
    <col min="6413" max="6413" width="6.140625" style="1" customWidth="1"/>
    <col min="6414" max="6414" width="6.28515625" style="1" customWidth="1"/>
    <col min="6415" max="6656" width="9.140625" style="1"/>
    <col min="6657" max="6657" width="7.28515625" style="1" customWidth="1"/>
    <col min="6658" max="6658" width="72" style="1" customWidth="1"/>
    <col min="6659" max="6662" width="20" style="1" customWidth="1"/>
    <col min="6663" max="6668" width="6.28515625" style="1" customWidth="1"/>
    <col min="6669" max="6669" width="6.140625" style="1" customWidth="1"/>
    <col min="6670" max="6670" width="6.28515625" style="1" customWidth="1"/>
    <col min="6671" max="6912" width="9.140625" style="1"/>
    <col min="6913" max="6913" width="7.28515625" style="1" customWidth="1"/>
    <col min="6914" max="6914" width="72" style="1" customWidth="1"/>
    <col min="6915" max="6918" width="20" style="1" customWidth="1"/>
    <col min="6919" max="6924" width="6.28515625" style="1" customWidth="1"/>
    <col min="6925" max="6925" width="6.140625" style="1" customWidth="1"/>
    <col min="6926" max="6926" width="6.28515625" style="1" customWidth="1"/>
    <col min="6927" max="7168" width="9.140625" style="1"/>
    <col min="7169" max="7169" width="7.28515625" style="1" customWidth="1"/>
    <col min="7170" max="7170" width="72" style="1" customWidth="1"/>
    <col min="7171" max="7174" width="20" style="1" customWidth="1"/>
    <col min="7175" max="7180" width="6.28515625" style="1" customWidth="1"/>
    <col min="7181" max="7181" width="6.140625" style="1" customWidth="1"/>
    <col min="7182" max="7182" width="6.28515625" style="1" customWidth="1"/>
    <col min="7183" max="7424" width="9.140625" style="1"/>
    <col min="7425" max="7425" width="7.28515625" style="1" customWidth="1"/>
    <col min="7426" max="7426" width="72" style="1" customWidth="1"/>
    <col min="7427" max="7430" width="20" style="1" customWidth="1"/>
    <col min="7431" max="7436" width="6.28515625" style="1" customWidth="1"/>
    <col min="7437" max="7437" width="6.140625" style="1" customWidth="1"/>
    <col min="7438" max="7438" width="6.28515625" style="1" customWidth="1"/>
    <col min="7439" max="7680" width="9.140625" style="1"/>
    <col min="7681" max="7681" width="7.28515625" style="1" customWidth="1"/>
    <col min="7682" max="7682" width="72" style="1" customWidth="1"/>
    <col min="7683" max="7686" width="20" style="1" customWidth="1"/>
    <col min="7687" max="7692" width="6.28515625" style="1" customWidth="1"/>
    <col min="7693" max="7693" width="6.140625" style="1" customWidth="1"/>
    <col min="7694" max="7694" width="6.28515625" style="1" customWidth="1"/>
    <col min="7695" max="7936" width="9.140625" style="1"/>
    <col min="7937" max="7937" width="7.28515625" style="1" customWidth="1"/>
    <col min="7938" max="7938" width="72" style="1" customWidth="1"/>
    <col min="7939" max="7942" width="20" style="1" customWidth="1"/>
    <col min="7943" max="7948" width="6.28515625" style="1" customWidth="1"/>
    <col min="7949" max="7949" width="6.140625" style="1" customWidth="1"/>
    <col min="7950" max="7950" width="6.28515625" style="1" customWidth="1"/>
    <col min="7951" max="8192" width="9.140625" style="1"/>
    <col min="8193" max="8193" width="7.28515625" style="1" customWidth="1"/>
    <col min="8194" max="8194" width="72" style="1" customWidth="1"/>
    <col min="8195" max="8198" width="20" style="1" customWidth="1"/>
    <col min="8199" max="8204" width="6.28515625" style="1" customWidth="1"/>
    <col min="8205" max="8205" width="6.140625" style="1" customWidth="1"/>
    <col min="8206" max="8206" width="6.28515625" style="1" customWidth="1"/>
    <col min="8207" max="8448" width="9.140625" style="1"/>
    <col min="8449" max="8449" width="7.28515625" style="1" customWidth="1"/>
    <col min="8450" max="8450" width="72" style="1" customWidth="1"/>
    <col min="8451" max="8454" width="20" style="1" customWidth="1"/>
    <col min="8455" max="8460" width="6.28515625" style="1" customWidth="1"/>
    <col min="8461" max="8461" width="6.140625" style="1" customWidth="1"/>
    <col min="8462" max="8462" width="6.28515625" style="1" customWidth="1"/>
    <col min="8463" max="8704" width="9.140625" style="1"/>
    <col min="8705" max="8705" width="7.28515625" style="1" customWidth="1"/>
    <col min="8706" max="8706" width="72" style="1" customWidth="1"/>
    <col min="8707" max="8710" width="20" style="1" customWidth="1"/>
    <col min="8711" max="8716" width="6.28515625" style="1" customWidth="1"/>
    <col min="8717" max="8717" width="6.140625" style="1" customWidth="1"/>
    <col min="8718" max="8718" width="6.28515625" style="1" customWidth="1"/>
    <col min="8719" max="8960" width="9.140625" style="1"/>
    <col min="8961" max="8961" width="7.28515625" style="1" customWidth="1"/>
    <col min="8962" max="8962" width="72" style="1" customWidth="1"/>
    <col min="8963" max="8966" width="20" style="1" customWidth="1"/>
    <col min="8967" max="8972" width="6.28515625" style="1" customWidth="1"/>
    <col min="8973" max="8973" width="6.140625" style="1" customWidth="1"/>
    <col min="8974" max="8974" width="6.28515625" style="1" customWidth="1"/>
    <col min="8975" max="9216" width="9.140625" style="1"/>
    <col min="9217" max="9217" width="7.28515625" style="1" customWidth="1"/>
    <col min="9218" max="9218" width="72" style="1" customWidth="1"/>
    <col min="9219" max="9222" width="20" style="1" customWidth="1"/>
    <col min="9223" max="9228" width="6.28515625" style="1" customWidth="1"/>
    <col min="9229" max="9229" width="6.140625" style="1" customWidth="1"/>
    <col min="9230" max="9230" width="6.28515625" style="1" customWidth="1"/>
    <col min="9231" max="9472" width="9.140625" style="1"/>
    <col min="9473" max="9473" width="7.28515625" style="1" customWidth="1"/>
    <col min="9474" max="9474" width="72" style="1" customWidth="1"/>
    <col min="9475" max="9478" width="20" style="1" customWidth="1"/>
    <col min="9479" max="9484" width="6.28515625" style="1" customWidth="1"/>
    <col min="9485" max="9485" width="6.140625" style="1" customWidth="1"/>
    <col min="9486" max="9486" width="6.28515625" style="1" customWidth="1"/>
    <col min="9487" max="9728" width="9.140625" style="1"/>
    <col min="9729" max="9729" width="7.28515625" style="1" customWidth="1"/>
    <col min="9730" max="9730" width="72" style="1" customWidth="1"/>
    <col min="9731" max="9734" width="20" style="1" customWidth="1"/>
    <col min="9735" max="9740" width="6.28515625" style="1" customWidth="1"/>
    <col min="9741" max="9741" width="6.140625" style="1" customWidth="1"/>
    <col min="9742" max="9742" width="6.28515625" style="1" customWidth="1"/>
    <col min="9743" max="9984" width="9.140625" style="1"/>
    <col min="9985" max="9985" width="7.28515625" style="1" customWidth="1"/>
    <col min="9986" max="9986" width="72" style="1" customWidth="1"/>
    <col min="9987" max="9990" width="20" style="1" customWidth="1"/>
    <col min="9991" max="9996" width="6.28515625" style="1" customWidth="1"/>
    <col min="9997" max="9997" width="6.140625" style="1" customWidth="1"/>
    <col min="9998" max="9998" width="6.28515625" style="1" customWidth="1"/>
    <col min="9999" max="10240" width="9.140625" style="1"/>
    <col min="10241" max="10241" width="7.28515625" style="1" customWidth="1"/>
    <col min="10242" max="10242" width="72" style="1" customWidth="1"/>
    <col min="10243" max="10246" width="20" style="1" customWidth="1"/>
    <col min="10247" max="10252" width="6.28515625" style="1" customWidth="1"/>
    <col min="10253" max="10253" width="6.140625" style="1" customWidth="1"/>
    <col min="10254" max="10254" width="6.28515625" style="1" customWidth="1"/>
    <col min="10255" max="10496" width="9.140625" style="1"/>
    <col min="10497" max="10497" width="7.28515625" style="1" customWidth="1"/>
    <col min="10498" max="10498" width="72" style="1" customWidth="1"/>
    <col min="10499" max="10502" width="20" style="1" customWidth="1"/>
    <col min="10503" max="10508" width="6.28515625" style="1" customWidth="1"/>
    <col min="10509" max="10509" width="6.140625" style="1" customWidth="1"/>
    <col min="10510" max="10510" width="6.28515625" style="1" customWidth="1"/>
    <col min="10511" max="10752" width="9.140625" style="1"/>
    <col min="10753" max="10753" width="7.28515625" style="1" customWidth="1"/>
    <col min="10754" max="10754" width="72" style="1" customWidth="1"/>
    <col min="10755" max="10758" width="20" style="1" customWidth="1"/>
    <col min="10759" max="10764" width="6.28515625" style="1" customWidth="1"/>
    <col min="10765" max="10765" width="6.140625" style="1" customWidth="1"/>
    <col min="10766" max="10766" width="6.28515625" style="1" customWidth="1"/>
    <col min="10767" max="11008" width="9.140625" style="1"/>
    <col min="11009" max="11009" width="7.28515625" style="1" customWidth="1"/>
    <col min="11010" max="11010" width="72" style="1" customWidth="1"/>
    <col min="11011" max="11014" width="20" style="1" customWidth="1"/>
    <col min="11015" max="11020" width="6.28515625" style="1" customWidth="1"/>
    <col min="11021" max="11021" width="6.140625" style="1" customWidth="1"/>
    <col min="11022" max="11022" width="6.28515625" style="1" customWidth="1"/>
    <col min="11023" max="11264" width="9.140625" style="1"/>
    <col min="11265" max="11265" width="7.28515625" style="1" customWidth="1"/>
    <col min="11266" max="11266" width="72" style="1" customWidth="1"/>
    <col min="11267" max="11270" width="20" style="1" customWidth="1"/>
    <col min="11271" max="11276" width="6.28515625" style="1" customWidth="1"/>
    <col min="11277" max="11277" width="6.140625" style="1" customWidth="1"/>
    <col min="11278" max="11278" width="6.28515625" style="1" customWidth="1"/>
    <col min="11279" max="11520" width="9.140625" style="1"/>
    <col min="11521" max="11521" width="7.28515625" style="1" customWidth="1"/>
    <col min="11522" max="11522" width="72" style="1" customWidth="1"/>
    <col min="11523" max="11526" width="20" style="1" customWidth="1"/>
    <col min="11527" max="11532" width="6.28515625" style="1" customWidth="1"/>
    <col min="11533" max="11533" width="6.140625" style="1" customWidth="1"/>
    <col min="11534" max="11534" width="6.28515625" style="1" customWidth="1"/>
    <col min="11535" max="11776" width="9.140625" style="1"/>
    <col min="11777" max="11777" width="7.28515625" style="1" customWidth="1"/>
    <col min="11778" max="11778" width="72" style="1" customWidth="1"/>
    <col min="11779" max="11782" width="20" style="1" customWidth="1"/>
    <col min="11783" max="11788" width="6.28515625" style="1" customWidth="1"/>
    <col min="11789" max="11789" width="6.140625" style="1" customWidth="1"/>
    <col min="11790" max="11790" width="6.28515625" style="1" customWidth="1"/>
    <col min="11791" max="12032" width="9.140625" style="1"/>
    <col min="12033" max="12033" width="7.28515625" style="1" customWidth="1"/>
    <col min="12034" max="12034" width="72" style="1" customWidth="1"/>
    <col min="12035" max="12038" width="20" style="1" customWidth="1"/>
    <col min="12039" max="12044" width="6.28515625" style="1" customWidth="1"/>
    <col min="12045" max="12045" width="6.140625" style="1" customWidth="1"/>
    <col min="12046" max="12046" width="6.28515625" style="1" customWidth="1"/>
    <col min="12047" max="12288" width="9.140625" style="1"/>
    <col min="12289" max="12289" width="7.28515625" style="1" customWidth="1"/>
    <col min="12290" max="12290" width="72" style="1" customWidth="1"/>
    <col min="12291" max="12294" width="20" style="1" customWidth="1"/>
    <col min="12295" max="12300" width="6.28515625" style="1" customWidth="1"/>
    <col min="12301" max="12301" width="6.140625" style="1" customWidth="1"/>
    <col min="12302" max="12302" width="6.28515625" style="1" customWidth="1"/>
    <col min="12303" max="12544" width="9.140625" style="1"/>
    <col min="12545" max="12545" width="7.28515625" style="1" customWidth="1"/>
    <col min="12546" max="12546" width="72" style="1" customWidth="1"/>
    <col min="12547" max="12550" width="20" style="1" customWidth="1"/>
    <col min="12551" max="12556" width="6.28515625" style="1" customWidth="1"/>
    <col min="12557" max="12557" width="6.140625" style="1" customWidth="1"/>
    <col min="12558" max="12558" width="6.28515625" style="1" customWidth="1"/>
    <col min="12559" max="12800" width="9.140625" style="1"/>
    <col min="12801" max="12801" width="7.28515625" style="1" customWidth="1"/>
    <col min="12802" max="12802" width="72" style="1" customWidth="1"/>
    <col min="12803" max="12806" width="20" style="1" customWidth="1"/>
    <col min="12807" max="12812" width="6.28515625" style="1" customWidth="1"/>
    <col min="12813" max="12813" width="6.140625" style="1" customWidth="1"/>
    <col min="12814" max="12814" width="6.28515625" style="1" customWidth="1"/>
    <col min="12815" max="13056" width="9.140625" style="1"/>
    <col min="13057" max="13057" width="7.28515625" style="1" customWidth="1"/>
    <col min="13058" max="13058" width="72" style="1" customWidth="1"/>
    <col min="13059" max="13062" width="20" style="1" customWidth="1"/>
    <col min="13063" max="13068" width="6.28515625" style="1" customWidth="1"/>
    <col min="13069" max="13069" width="6.140625" style="1" customWidth="1"/>
    <col min="13070" max="13070" width="6.28515625" style="1" customWidth="1"/>
    <col min="13071" max="13312" width="9.140625" style="1"/>
    <col min="13313" max="13313" width="7.28515625" style="1" customWidth="1"/>
    <col min="13314" max="13314" width="72" style="1" customWidth="1"/>
    <col min="13315" max="13318" width="20" style="1" customWidth="1"/>
    <col min="13319" max="13324" width="6.28515625" style="1" customWidth="1"/>
    <col min="13325" max="13325" width="6.140625" style="1" customWidth="1"/>
    <col min="13326" max="13326" width="6.28515625" style="1" customWidth="1"/>
    <col min="13327" max="13568" width="9.140625" style="1"/>
    <col min="13569" max="13569" width="7.28515625" style="1" customWidth="1"/>
    <col min="13570" max="13570" width="72" style="1" customWidth="1"/>
    <col min="13571" max="13574" width="20" style="1" customWidth="1"/>
    <col min="13575" max="13580" width="6.28515625" style="1" customWidth="1"/>
    <col min="13581" max="13581" width="6.140625" style="1" customWidth="1"/>
    <col min="13582" max="13582" width="6.28515625" style="1" customWidth="1"/>
    <col min="13583" max="13824" width="9.140625" style="1"/>
    <col min="13825" max="13825" width="7.28515625" style="1" customWidth="1"/>
    <col min="13826" max="13826" width="72" style="1" customWidth="1"/>
    <col min="13827" max="13830" width="20" style="1" customWidth="1"/>
    <col min="13831" max="13836" width="6.28515625" style="1" customWidth="1"/>
    <col min="13837" max="13837" width="6.140625" style="1" customWidth="1"/>
    <col min="13838" max="13838" width="6.28515625" style="1" customWidth="1"/>
    <col min="13839" max="14080" width="9.140625" style="1"/>
    <col min="14081" max="14081" width="7.28515625" style="1" customWidth="1"/>
    <col min="14082" max="14082" width="72" style="1" customWidth="1"/>
    <col min="14083" max="14086" width="20" style="1" customWidth="1"/>
    <col min="14087" max="14092" width="6.28515625" style="1" customWidth="1"/>
    <col min="14093" max="14093" width="6.140625" style="1" customWidth="1"/>
    <col min="14094" max="14094" width="6.28515625" style="1" customWidth="1"/>
    <col min="14095" max="14336" width="9.140625" style="1"/>
    <col min="14337" max="14337" width="7.28515625" style="1" customWidth="1"/>
    <col min="14338" max="14338" width="72" style="1" customWidth="1"/>
    <col min="14339" max="14342" width="20" style="1" customWidth="1"/>
    <col min="14343" max="14348" width="6.28515625" style="1" customWidth="1"/>
    <col min="14349" max="14349" width="6.140625" style="1" customWidth="1"/>
    <col min="14350" max="14350" width="6.28515625" style="1" customWidth="1"/>
    <col min="14351" max="14592" width="9.140625" style="1"/>
    <col min="14593" max="14593" width="7.28515625" style="1" customWidth="1"/>
    <col min="14594" max="14594" width="72" style="1" customWidth="1"/>
    <col min="14595" max="14598" width="20" style="1" customWidth="1"/>
    <col min="14599" max="14604" width="6.28515625" style="1" customWidth="1"/>
    <col min="14605" max="14605" width="6.140625" style="1" customWidth="1"/>
    <col min="14606" max="14606" width="6.28515625" style="1" customWidth="1"/>
    <col min="14607" max="14848" width="9.140625" style="1"/>
    <col min="14849" max="14849" width="7.28515625" style="1" customWidth="1"/>
    <col min="14850" max="14850" width="72" style="1" customWidth="1"/>
    <col min="14851" max="14854" width="20" style="1" customWidth="1"/>
    <col min="14855" max="14860" width="6.28515625" style="1" customWidth="1"/>
    <col min="14861" max="14861" width="6.140625" style="1" customWidth="1"/>
    <col min="14862" max="14862" width="6.28515625" style="1" customWidth="1"/>
    <col min="14863" max="15104" width="9.140625" style="1"/>
    <col min="15105" max="15105" width="7.28515625" style="1" customWidth="1"/>
    <col min="15106" max="15106" width="72" style="1" customWidth="1"/>
    <col min="15107" max="15110" width="20" style="1" customWidth="1"/>
    <col min="15111" max="15116" width="6.28515625" style="1" customWidth="1"/>
    <col min="15117" max="15117" width="6.140625" style="1" customWidth="1"/>
    <col min="15118" max="15118" width="6.28515625" style="1" customWidth="1"/>
    <col min="15119" max="15360" width="9.140625" style="1"/>
    <col min="15361" max="15361" width="7.28515625" style="1" customWidth="1"/>
    <col min="15362" max="15362" width="72" style="1" customWidth="1"/>
    <col min="15363" max="15366" width="20" style="1" customWidth="1"/>
    <col min="15367" max="15372" width="6.28515625" style="1" customWidth="1"/>
    <col min="15373" max="15373" width="6.140625" style="1" customWidth="1"/>
    <col min="15374" max="15374" width="6.28515625" style="1" customWidth="1"/>
    <col min="15375" max="15616" width="9.140625" style="1"/>
    <col min="15617" max="15617" width="7.28515625" style="1" customWidth="1"/>
    <col min="15618" max="15618" width="72" style="1" customWidth="1"/>
    <col min="15619" max="15622" width="20" style="1" customWidth="1"/>
    <col min="15623" max="15628" width="6.28515625" style="1" customWidth="1"/>
    <col min="15629" max="15629" width="6.140625" style="1" customWidth="1"/>
    <col min="15630" max="15630" width="6.28515625" style="1" customWidth="1"/>
    <col min="15631" max="15872" width="9.140625" style="1"/>
    <col min="15873" max="15873" width="7.28515625" style="1" customWidth="1"/>
    <col min="15874" max="15874" width="72" style="1" customWidth="1"/>
    <col min="15875" max="15878" width="20" style="1" customWidth="1"/>
    <col min="15879" max="15884" width="6.28515625" style="1" customWidth="1"/>
    <col min="15885" max="15885" width="6.140625" style="1" customWidth="1"/>
    <col min="15886" max="15886" width="6.28515625" style="1" customWidth="1"/>
    <col min="15887" max="16128" width="9.140625" style="1"/>
    <col min="16129" max="16129" width="7.28515625" style="1" customWidth="1"/>
    <col min="16130" max="16130" width="72" style="1" customWidth="1"/>
    <col min="16131" max="16134" width="20" style="1" customWidth="1"/>
    <col min="16135" max="16140" width="6.28515625" style="1" customWidth="1"/>
    <col min="16141" max="16141" width="6.140625" style="1" customWidth="1"/>
    <col min="16142" max="16142" width="6.28515625" style="1" customWidth="1"/>
    <col min="16143" max="16384" width="9.140625" style="1"/>
  </cols>
  <sheetData>
    <row r="1" spans="2:14" ht="8.25" customHeight="1" thickBot="1"/>
    <row r="2" spans="2:14" ht="20.25" thickBot="1">
      <c r="B2" s="269"/>
      <c r="C2" s="270"/>
      <c r="D2" s="271"/>
      <c r="E2" s="272"/>
      <c r="F2" s="273"/>
      <c r="G2" s="295"/>
      <c r="H2" s="295"/>
      <c r="I2" s="295"/>
      <c r="J2" s="295"/>
      <c r="K2" s="295"/>
      <c r="L2" s="295"/>
      <c r="M2" s="295"/>
      <c r="N2" s="295"/>
    </row>
    <row r="3" spans="2:14" ht="16.5" customHeight="1">
      <c r="B3" s="653"/>
      <c r="C3" s="654"/>
      <c r="D3" s="1764" t="s">
        <v>536</v>
      </c>
      <c r="E3" s="1764"/>
      <c r="F3" s="1765"/>
      <c r="G3" s="295"/>
      <c r="H3" s="1757" t="s">
        <v>58</v>
      </c>
      <c r="I3" s="1757"/>
      <c r="J3" s="1757"/>
      <c r="K3" s="1757"/>
      <c r="L3" s="1757"/>
      <c r="M3" s="1757"/>
      <c r="N3" s="1757"/>
    </row>
    <row r="4" spans="2:14" ht="34.5" customHeight="1">
      <c r="B4" s="1715" t="s">
        <v>528</v>
      </c>
      <c r="C4" s="1716"/>
      <c r="D4" s="1716"/>
      <c r="E4" s="1716"/>
      <c r="F4" s="1717"/>
      <c r="G4" s="296"/>
      <c r="H4" s="296"/>
      <c r="I4" s="296"/>
      <c r="J4" s="296"/>
      <c r="K4" s="296"/>
      <c r="L4" s="296"/>
      <c r="M4" s="296"/>
      <c r="N4" s="296"/>
    </row>
    <row r="5" spans="2:14" ht="18" customHeight="1">
      <c r="B5" s="276" t="s">
        <v>1037</v>
      </c>
      <c r="C5" s="277"/>
      <c r="D5" s="1052"/>
      <c r="E5" s="266" t="s">
        <v>1036</v>
      </c>
      <c r="F5" s="267" t="s">
        <v>382</v>
      </c>
      <c r="G5" s="297"/>
      <c r="H5" s="297"/>
      <c r="I5" s="297"/>
      <c r="J5" s="295"/>
      <c r="K5" s="295"/>
      <c r="L5" s="295"/>
      <c r="M5" s="295"/>
      <c r="N5" s="295"/>
    </row>
    <row r="6" spans="2:14" ht="3" customHeight="1">
      <c r="B6" s="274"/>
      <c r="C6" s="275"/>
      <c r="D6" s="1052"/>
      <c r="E6" s="268"/>
      <c r="F6" s="267"/>
      <c r="G6" s="116"/>
      <c r="H6" s="116"/>
      <c r="I6" s="116"/>
      <c r="J6" s="116"/>
      <c r="K6" s="6"/>
      <c r="L6" s="6"/>
      <c r="M6" s="6"/>
      <c r="N6" s="6"/>
    </row>
    <row r="7" spans="2:14">
      <c r="B7" s="1762" t="s">
        <v>1035</v>
      </c>
      <c r="C7" s="1763"/>
      <c r="D7" s="1763"/>
      <c r="E7" s="1763"/>
      <c r="F7" s="278"/>
    </row>
    <row r="8" spans="2:14" ht="15.75">
      <c r="B8" s="279"/>
      <c r="C8" s="268"/>
      <c r="D8" s="280"/>
      <c r="E8" s="1760"/>
      <c r="F8" s="1761"/>
    </row>
    <row r="9" spans="2:14" ht="4.5" customHeight="1" thickBot="1">
      <c r="B9" s="281"/>
      <c r="C9" s="282"/>
      <c r="D9" s="283"/>
      <c r="E9" s="284"/>
      <c r="F9" s="285"/>
      <c r="G9" s="6"/>
      <c r="H9" s="6"/>
      <c r="I9" s="6"/>
      <c r="J9" s="6"/>
      <c r="K9" s="6"/>
      <c r="L9" s="6"/>
      <c r="M9" s="6"/>
      <c r="N9" s="6"/>
    </row>
    <row r="10" spans="2:14" ht="93" customHeight="1" thickBot="1">
      <c r="B10" s="290"/>
      <c r="C10" s="291"/>
      <c r="D10" s="292" t="s">
        <v>383</v>
      </c>
      <c r="E10" s="293" t="s">
        <v>560</v>
      </c>
      <c r="F10" s="294" t="s">
        <v>561</v>
      </c>
      <c r="I10" s="72" t="s">
        <v>529</v>
      </c>
    </row>
    <row r="11" spans="2:14" ht="18.75" customHeight="1">
      <c r="B11" s="286" t="s">
        <v>1</v>
      </c>
      <c r="C11" s="264"/>
      <c r="D11" s="668" t="s">
        <v>1011</v>
      </c>
      <c r="E11" s="517">
        <f>SUM(E12:E19)</f>
        <v>0</v>
      </c>
      <c r="F11" s="518">
        <f>SUM(F12:F19)</f>
        <v>0</v>
      </c>
    </row>
    <row r="12" spans="2:14" ht="18.75" customHeight="1">
      <c r="B12" s="287" t="s">
        <v>2</v>
      </c>
      <c r="C12" s="73"/>
      <c r="D12" s="964" t="s">
        <v>1012</v>
      </c>
      <c r="E12" s="512"/>
      <c r="F12" s="513"/>
    </row>
    <row r="13" spans="2:14" ht="18.75" customHeight="1">
      <c r="B13" s="287" t="s">
        <v>3</v>
      </c>
      <c r="C13" s="73"/>
      <c r="D13" s="964" t="s">
        <v>77</v>
      </c>
      <c r="E13" s="514"/>
      <c r="F13" s="443"/>
    </row>
    <row r="14" spans="2:14" ht="18.75" customHeight="1">
      <c r="B14" s="287" t="s">
        <v>4</v>
      </c>
      <c r="C14" s="73"/>
      <c r="D14" s="964" t="s">
        <v>1013</v>
      </c>
      <c r="E14" s="514"/>
      <c r="F14" s="443"/>
    </row>
    <row r="15" spans="2:14" ht="18.75" customHeight="1">
      <c r="B15" s="287" t="s">
        <v>5</v>
      </c>
      <c r="C15" s="73"/>
      <c r="D15" s="964" t="s">
        <v>78</v>
      </c>
      <c r="E15" s="514"/>
      <c r="F15" s="443"/>
    </row>
    <row r="16" spans="2:14" ht="18.75" customHeight="1">
      <c r="B16" s="287" t="s">
        <v>6</v>
      </c>
      <c r="C16" s="73"/>
      <c r="D16" s="964" t="s">
        <v>1014</v>
      </c>
      <c r="E16" s="514"/>
      <c r="F16" s="443"/>
    </row>
    <row r="17" spans="2:14" ht="18.75" customHeight="1">
      <c r="B17" s="287" t="s">
        <v>7</v>
      </c>
      <c r="C17" s="73"/>
      <c r="D17" s="964" t="s">
        <v>79</v>
      </c>
      <c r="E17" s="514"/>
      <c r="F17" s="443"/>
    </row>
    <row r="18" spans="2:14" ht="18.75" customHeight="1">
      <c r="B18" s="287" t="s">
        <v>8</v>
      </c>
      <c r="C18" s="73"/>
      <c r="D18" s="964" t="s">
        <v>1015</v>
      </c>
      <c r="E18" s="514"/>
      <c r="F18" s="443"/>
    </row>
    <row r="19" spans="2:14" ht="18.75" customHeight="1">
      <c r="B19" s="287" t="s">
        <v>9</v>
      </c>
      <c r="C19" s="73"/>
      <c r="D19" s="964" t="s">
        <v>1016</v>
      </c>
      <c r="E19" s="514"/>
      <c r="F19" s="443"/>
    </row>
    <row r="20" spans="2:14" ht="18.75" customHeight="1">
      <c r="B20" s="287" t="s">
        <v>10</v>
      </c>
      <c r="C20" s="73"/>
      <c r="D20" s="669" t="s">
        <v>59</v>
      </c>
      <c r="E20" s="519">
        <f>SUM(E21:E27)</f>
        <v>0</v>
      </c>
      <c r="F20" s="520">
        <f>SUM(F21:F27)</f>
        <v>0</v>
      </c>
    </row>
    <row r="21" spans="2:14" ht="18.75" customHeight="1">
      <c r="B21" s="287" t="s">
        <v>14</v>
      </c>
      <c r="C21" s="73"/>
      <c r="D21" s="964" t="s">
        <v>1017</v>
      </c>
      <c r="E21" s="514"/>
      <c r="F21" s="443"/>
    </row>
    <row r="22" spans="2:14" ht="18.75" customHeight="1">
      <c r="B22" s="287" t="s">
        <v>15</v>
      </c>
      <c r="C22" s="73"/>
      <c r="D22" s="964" t="s">
        <v>77</v>
      </c>
      <c r="E22" s="514"/>
      <c r="F22" s="443"/>
    </row>
    <row r="23" spans="2:14" ht="18.75" customHeight="1">
      <c r="B23" s="287" t="s">
        <v>16</v>
      </c>
      <c r="C23" s="73"/>
      <c r="D23" s="964" t="s">
        <v>1013</v>
      </c>
      <c r="E23" s="514"/>
      <c r="F23" s="443"/>
    </row>
    <row r="24" spans="2:14" ht="18.75" customHeight="1">
      <c r="B24" s="287" t="s">
        <v>17</v>
      </c>
      <c r="C24" s="73"/>
      <c r="D24" s="964" t="s">
        <v>78</v>
      </c>
      <c r="E24" s="512"/>
      <c r="F24" s="443"/>
    </row>
    <row r="25" spans="2:14" ht="18.75" customHeight="1">
      <c r="B25" s="287" t="s">
        <v>18</v>
      </c>
      <c r="C25" s="73"/>
      <c r="D25" s="964" t="s">
        <v>1014</v>
      </c>
      <c r="E25" s="514"/>
      <c r="F25" s="443"/>
    </row>
    <row r="26" spans="2:14" ht="18.75" customHeight="1">
      <c r="B26" s="287" t="s">
        <v>11</v>
      </c>
      <c r="C26" s="73"/>
      <c r="D26" s="964" t="s">
        <v>79</v>
      </c>
      <c r="E26" s="514"/>
      <c r="F26" s="443"/>
    </row>
    <row r="27" spans="2:14" ht="18.75" customHeight="1">
      <c r="B27" s="454" t="s">
        <v>12</v>
      </c>
      <c r="C27" s="455"/>
      <c r="D27" s="965" t="s">
        <v>1018</v>
      </c>
      <c r="E27" s="515"/>
      <c r="F27" s="516"/>
    </row>
    <row r="28" spans="2:14" ht="11.25" customHeight="1">
      <c r="B28" s="456"/>
      <c r="C28" s="457"/>
      <c r="D28" s="458"/>
      <c r="E28" s="459"/>
      <c r="F28" s="460"/>
    </row>
    <row r="29" spans="2:14" ht="30.75" customHeight="1">
      <c r="B29" s="461"/>
      <c r="C29" s="275"/>
      <c r="D29" s="1758" t="s">
        <v>562</v>
      </c>
      <c r="E29" s="1758"/>
      <c r="F29" s="1759"/>
      <c r="G29" s="2"/>
      <c r="H29" s="4"/>
      <c r="I29" s="4"/>
      <c r="J29" s="4"/>
      <c r="K29" s="4"/>
      <c r="L29" s="4"/>
      <c r="M29" s="4"/>
      <c r="N29" s="2"/>
    </row>
    <row r="30" spans="2:14" ht="9.75" customHeight="1">
      <c r="B30" s="461"/>
      <c r="C30" s="275"/>
      <c r="D30" s="119"/>
      <c r="E30" s="121"/>
      <c r="F30" s="462"/>
      <c r="G30" s="2"/>
      <c r="H30" s="4"/>
      <c r="I30" s="4"/>
      <c r="J30" s="4"/>
      <c r="K30" s="4"/>
      <c r="L30" s="4"/>
      <c r="M30" s="4"/>
      <c r="N30" s="2"/>
    </row>
    <row r="31" spans="2:14" ht="18.75" customHeight="1">
      <c r="B31" s="463"/>
      <c r="C31" s="464"/>
      <c r="D31" s="288" t="s">
        <v>384</v>
      </c>
      <c r="E31" s="289" t="s">
        <v>655</v>
      </c>
      <c r="F31" s="465"/>
      <c r="G31" s="8"/>
      <c r="H31" s="8"/>
      <c r="N31" s="74"/>
    </row>
    <row r="32" spans="2:14" ht="2.25" customHeight="1">
      <c r="B32" s="463"/>
      <c r="C32" s="464"/>
      <c r="D32" s="288"/>
      <c r="E32" s="289"/>
      <c r="F32" s="465"/>
      <c r="G32" s="8"/>
      <c r="H32" s="8"/>
      <c r="N32" s="74"/>
    </row>
    <row r="33" spans="2:14" ht="18.75" customHeight="1">
      <c r="B33" s="463"/>
      <c r="C33" s="464"/>
      <c r="D33" s="288" t="s">
        <v>49</v>
      </c>
      <c r="E33" s="289" t="s">
        <v>655</v>
      </c>
      <c r="F33" s="465"/>
      <c r="G33" s="8"/>
      <c r="H33" s="8"/>
      <c r="N33" s="74"/>
    </row>
    <row r="34" spans="2:14" ht="19.5" customHeight="1">
      <c r="B34" s="466"/>
      <c r="C34" s="467"/>
      <c r="D34" s="468" t="s">
        <v>50</v>
      </c>
      <c r="E34" s="469"/>
      <c r="F34" s="470"/>
    </row>
    <row r="35" spans="2:14">
      <c r="B35" s="70"/>
      <c r="C35" s="70"/>
      <c r="D35" s="108"/>
      <c r="E35" s="71"/>
    </row>
  </sheetData>
  <sheetProtection algorithmName="SHA-512" hashValue="PuNX+71sYamunh+WXc+QgWxuPefS2VKPw6DBQ8DzFQsc0oD0UsXj4mEfti7HdK8ENp/vnQbzftjnj9OmzVKNmA==" saltValue="3hJHfx2a9MbtmOTqLvt6LA==" spinCount="100000" sheet="1" objects="1" scenarios="1"/>
  <mergeCells count="6">
    <mergeCell ref="H3:N3"/>
    <mergeCell ref="B4:F4"/>
    <mergeCell ref="D29:F29"/>
    <mergeCell ref="E8:F8"/>
    <mergeCell ref="B7:E7"/>
    <mergeCell ref="D3:F3"/>
  </mergeCells>
  <pageMargins left="0.74" right="0.09" top="0.2" bottom="0.08" header="0.14000000000000001" footer="0.05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1:M38"/>
  <sheetViews>
    <sheetView topLeftCell="A4" zoomScaleNormal="100" zoomScaleSheetLayoutView="100" workbookViewId="0">
      <selection activeCell="Q40" sqref="Q40"/>
    </sheetView>
  </sheetViews>
  <sheetFormatPr defaultColWidth="7.5703125" defaultRowHeight="12.75"/>
  <cols>
    <col min="1" max="1" width="2.7109375" style="9" customWidth="1"/>
    <col min="2" max="2" width="6.140625" style="9" customWidth="1"/>
    <col min="3" max="3" width="3.28515625" style="9" customWidth="1"/>
    <col min="4" max="4" width="10.28515625" style="95" customWidth="1"/>
    <col min="5" max="5" width="5.5703125" style="9" customWidth="1"/>
    <col min="6" max="6" width="10.28515625" style="9" customWidth="1"/>
    <col min="7" max="7" width="15.28515625" style="9" customWidth="1"/>
    <col min="8" max="8" width="10.28515625" style="9" customWidth="1"/>
    <col min="9" max="9" width="17.7109375" style="9" customWidth="1"/>
    <col min="10" max="10" width="9.85546875" style="9" bestFit="1" customWidth="1"/>
    <col min="11" max="11" width="10" style="9" bestFit="1" customWidth="1"/>
    <col min="12" max="12" width="11" style="9" customWidth="1"/>
    <col min="13" max="14" width="8.5703125" style="9" customWidth="1"/>
    <col min="15" max="258" width="7.5703125" style="9"/>
    <col min="259" max="259" width="3.28515625" style="9" customWidth="1"/>
    <col min="260" max="260" width="10.28515625" style="9" customWidth="1"/>
    <col min="261" max="261" width="5.5703125" style="9" customWidth="1"/>
    <col min="262" max="262" width="10.28515625" style="9" customWidth="1"/>
    <col min="263" max="263" width="15.28515625" style="9" customWidth="1"/>
    <col min="264" max="264" width="8.7109375" style="9" customWidth="1"/>
    <col min="265" max="265" width="19.7109375" style="9" customWidth="1"/>
    <col min="266" max="266" width="9.42578125" style="9" customWidth="1"/>
    <col min="267" max="267" width="8.85546875" style="9" customWidth="1"/>
    <col min="268" max="268" width="10.140625" style="9" customWidth="1"/>
    <col min="269" max="270" width="8.5703125" style="9" customWidth="1"/>
    <col min="271" max="514" width="7.5703125" style="9"/>
    <col min="515" max="515" width="3.28515625" style="9" customWidth="1"/>
    <col min="516" max="516" width="10.28515625" style="9" customWidth="1"/>
    <col min="517" max="517" width="5.5703125" style="9" customWidth="1"/>
    <col min="518" max="518" width="10.28515625" style="9" customWidth="1"/>
    <col min="519" max="519" width="15.28515625" style="9" customWidth="1"/>
    <col min="520" max="520" width="8.7109375" style="9" customWidth="1"/>
    <col min="521" max="521" width="19.7109375" style="9" customWidth="1"/>
    <col min="522" max="522" width="9.42578125" style="9" customWidth="1"/>
    <col min="523" max="523" width="8.85546875" style="9" customWidth="1"/>
    <col min="524" max="524" width="10.140625" style="9" customWidth="1"/>
    <col min="525" max="526" width="8.5703125" style="9" customWidth="1"/>
    <col min="527" max="770" width="7.5703125" style="9"/>
    <col min="771" max="771" width="3.28515625" style="9" customWidth="1"/>
    <col min="772" max="772" width="10.28515625" style="9" customWidth="1"/>
    <col min="773" max="773" width="5.5703125" style="9" customWidth="1"/>
    <col min="774" max="774" width="10.28515625" style="9" customWidth="1"/>
    <col min="775" max="775" width="15.28515625" style="9" customWidth="1"/>
    <col min="776" max="776" width="8.7109375" style="9" customWidth="1"/>
    <col min="777" max="777" width="19.7109375" style="9" customWidth="1"/>
    <col min="778" max="778" width="9.42578125" style="9" customWidth="1"/>
    <col min="779" max="779" width="8.85546875" style="9" customWidth="1"/>
    <col min="780" max="780" width="10.140625" style="9" customWidth="1"/>
    <col min="781" max="782" width="8.5703125" style="9" customWidth="1"/>
    <col min="783" max="1026" width="7.5703125" style="9"/>
    <col min="1027" max="1027" width="3.28515625" style="9" customWidth="1"/>
    <col min="1028" max="1028" width="10.28515625" style="9" customWidth="1"/>
    <col min="1029" max="1029" width="5.5703125" style="9" customWidth="1"/>
    <col min="1030" max="1030" width="10.28515625" style="9" customWidth="1"/>
    <col min="1031" max="1031" width="15.28515625" style="9" customWidth="1"/>
    <col min="1032" max="1032" width="8.7109375" style="9" customWidth="1"/>
    <col min="1033" max="1033" width="19.7109375" style="9" customWidth="1"/>
    <col min="1034" max="1034" width="9.42578125" style="9" customWidth="1"/>
    <col min="1035" max="1035" width="8.85546875" style="9" customWidth="1"/>
    <col min="1036" max="1036" width="10.140625" style="9" customWidth="1"/>
    <col min="1037" max="1038" width="8.5703125" style="9" customWidth="1"/>
    <col min="1039" max="1282" width="7.5703125" style="9"/>
    <col min="1283" max="1283" width="3.28515625" style="9" customWidth="1"/>
    <col min="1284" max="1284" width="10.28515625" style="9" customWidth="1"/>
    <col min="1285" max="1285" width="5.5703125" style="9" customWidth="1"/>
    <col min="1286" max="1286" width="10.28515625" style="9" customWidth="1"/>
    <col min="1287" max="1287" width="15.28515625" style="9" customWidth="1"/>
    <col min="1288" max="1288" width="8.7109375" style="9" customWidth="1"/>
    <col min="1289" max="1289" width="19.7109375" style="9" customWidth="1"/>
    <col min="1290" max="1290" width="9.42578125" style="9" customWidth="1"/>
    <col min="1291" max="1291" width="8.85546875" style="9" customWidth="1"/>
    <col min="1292" max="1292" width="10.140625" style="9" customWidth="1"/>
    <col min="1293" max="1294" width="8.5703125" style="9" customWidth="1"/>
    <col min="1295" max="1538" width="7.5703125" style="9"/>
    <col min="1539" max="1539" width="3.28515625" style="9" customWidth="1"/>
    <col min="1540" max="1540" width="10.28515625" style="9" customWidth="1"/>
    <col min="1541" max="1541" width="5.5703125" style="9" customWidth="1"/>
    <col min="1542" max="1542" width="10.28515625" style="9" customWidth="1"/>
    <col min="1543" max="1543" width="15.28515625" style="9" customWidth="1"/>
    <col min="1544" max="1544" width="8.7109375" style="9" customWidth="1"/>
    <col min="1545" max="1545" width="19.7109375" style="9" customWidth="1"/>
    <col min="1546" max="1546" width="9.42578125" style="9" customWidth="1"/>
    <col min="1547" max="1547" width="8.85546875" style="9" customWidth="1"/>
    <col min="1548" max="1548" width="10.140625" style="9" customWidth="1"/>
    <col min="1549" max="1550" width="8.5703125" style="9" customWidth="1"/>
    <col min="1551" max="1794" width="7.5703125" style="9"/>
    <col min="1795" max="1795" width="3.28515625" style="9" customWidth="1"/>
    <col min="1796" max="1796" width="10.28515625" style="9" customWidth="1"/>
    <col min="1797" max="1797" width="5.5703125" style="9" customWidth="1"/>
    <col min="1798" max="1798" width="10.28515625" style="9" customWidth="1"/>
    <col min="1799" max="1799" width="15.28515625" style="9" customWidth="1"/>
    <col min="1800" max="1800" width="8.7109375" style="9" customWidth="1"/>
    <col min="1801" max="1801" width="19.7109375" style="9" customWidth="1"/>
    <col min="1802" max="1802" width="9.42578125" style="9" customWidth="1"/>
    <col min="1803" max="1803" width="8.85546875" style="9" customWidth="1"/>
    <col min="1804" max="1804" width="10.140625" style="9" customWidth="1"/>
    <col min="1805" max="1806" width="8.5703125" style="9" customWidth="1"/>
    <col min="1807" max="2050" width="7.5703125" style="9"/>
    <col min="2051" max="2051" width="3.28515625" style="9" customWidth="1"/>
    <col min="2052" max="2052" width="10.28515625" style="9" customWidth="1"/>
    <col min="2053" max="2053" width="5.5703125" style="9" customWidth="1"/>
    <col min="2054" max="2054" width="10.28515625" style="9" customWidth="1"/>
    <col min="2055" max="2055" width="15.28515625" style="9" customWidth="1"/>
    <col min="2056" max="2056" width="8.7109375" style="9" customWidth="1"/>
    <col min="2057" max="2057" width="19.7109375" style="9" customWidth="1"/>
    <col min="2058" max="2058" width="9.42578125" style="9" customWidth="1"/>
    <col min="2059" max="2059" width="8.85546875" style="9" customWidth="1"/>
    <col min="2060" max="2060" width="10.140625" style="9" customWidth="1"/>
    <col min="2061" max="2062" width="8.5703125" style="9" customWidth="1"/>
    <col min="2063" max="2306" width="7.5703125" style="9"/>
    <col min="2307" max="2307" width="3.28515625" style="9" customWidth="1"/>
    <col min="2308" max="2308" width="10.28515625" style="9" customWidth="1"/>
    <col min="2309" max="2309" width="5.5703125" style="9" customWidth="1"/>
    <col min="2310" max="2310" width="10.28515625" style="9" customWidth="1"/>
    <col min="2311" max="2311" width="15.28515625" style="9" customWidth="1"/>
    <col min="2312" max="2312" width="8.7109375" style="9" customWidth="1"/>
    <col min="2313" max="2313" width="19.7109375" style="9" customWidth="1"/>
    <col min="2314" max="2314" width="9.42578125" style="9" customWidth="1"/>
    <col min="2315" max="2315" width="8.85546875" style="9" customWidth="1"/>
    <col min="2316" max="2316" width="10.140625" style="9" customWidth="1"/>
    <col min="2317" max="2318" width="8.5703125" style="9" customWidth="1"/>
    <col min="2319" max="2562" width="7.5703125" style="9"/>
    <col min="2563" max="2563" width="3.28515625" style="9" customWidth="1"/>
    <col min="2564" max="2564" width="10.28515625" style="9" customWidth="1"/>
    <col min="2565" max="2565" width="5.5703125" style="9" customWidth="1"/>
    <col min="2566" max="2566" width="10.28515625" style="9" customWidth="1"/>
    <col min="2567" max="2567" width="15.28515625" style="9" customWidth="1"/>
    <col min="2568" max="2568" width="8.7109375" style="9" customWidth="1"/>
    <col min="2569" max="2569" width="19.7109375" style="9" customWidth="1"/>
    <col min="2570" max="2570" width="9.42578125" style="9" customWidth="1"/>
    <col min="2571" max="2571" width="8.85546875" style="9" customWidth="1"/>
    <col min="2572" max="2572" width="10.140625" style="9" customWidth="1"/>
    <col min="2573" max="2574" width="8.5703125" style="9" customWidth="1"/>
    <col min="2575" max="2818" width="7.5703125" style="9"/>
    <col min="2819" max="2819" width="3.28515625" style="9" customWidth="1"/>
    <col min="2820" max="2820" width="10.28515625" style="9" customWidth="1"/>
    <col min="2821" max="2821" width="5.5703125" style="9" customWidth="1"/>
    <col min="2822" max="2822" width="10.28515625" style="9" customWidth="1"/>
    <col min="2823" max="2823" width="15.28515625" style="9" customWidth="1"/>
    <col min="2824" max="2824" width="8.7109375" style="9" customWidth="1"/>
    <col min="2825" max="2825" width="19.7109375" style="9" customWidth="1"/>
    <col min="2826" max="2826" width="9.42578125" style="9" customWidth="1"/>
    <col min="2827" max="2827" width="8.85546875" style="9" customWidth="1"/>
    <col min="2828" max="2828" width="10.140625" style="9" customWidth="1"/>
    <col min="2829" max="2830" width="8.5703125" style="9" customWidth="1"/>
    <col min="2831" max="3074" width="7.5703125" style="9"/>
    <col min="3075" max="3075" width="3.28515625" style="9" customWidth="1"/>
    <col min="3076" max="3076" width="10.28515625" style="9" customWidth="1"/>
    <col min="3077" max="3077" width="5.5703125" style="9" customWidth="1"/>
    <col min="3078" max="3078" width="10.28515625" style="9" customWidth="1"/>
    <col min="3079" max="3079" width="15.28515625" style="9" customWidth="1"/>
    <col min="3080" max="3080" width="8.7109375" style="9" customWidth="1"/>
    <col min="3081" max="3081" width="19.7109375" style="9" customWidth="1"/>
    <col min="3082" max="3082" width="9.42578125" style="9" customWidth="1"/>
    <col min="3083" max="3083" width="8.85546875" style="9" customWidth="1"/>
    <col min="3084" max="3084" width="10.140625" style="9" customWidth="1"/>
    <col min="3085" max="3086" width="8.5703125" style="9" customWidth="1"/>
    <col min="3087" max="3330" width="7.5703125" style="9"/>
    <col min="3331" max="3331" width="3.28515625" style="9" customWidth="1"/>
    <col min="3332" max="3332" width="10.28515625" style="9" customWidth="1"/>
    <col min="3333" max="3333" width="5.5703125" style="9" customWidth="1"/>
    <col min="3334" max="3334" width="10.28515625" style="9" customWidth="1"/>
    <col min="3335" max="3335" width="15.28515625" style="9" customWidth="1"/>
    <col min="3336" max="3336" width="8.7109375" style="9" customWidth="1"/>
    <col min="3337" max="3337" width="19.7109375" style="9" customWidth="1"/>
    <col min="3338" max="3338" width="9.42578125" style="9" customWidth="1"/>
    <col min="3339" max="3339" width="8.85546875" style="9" customWidth="1"/>
    <col min="3340" max="3340" width="10.140625" style="9" customWidth="1"/>
    <col min="3341" max="3342" width="8.5703125" style="9" customWidth="1"/>
    <col min="3343" max="3586" width="7.5703125" style="9"/>
    <col min="3587" max="3587" width="3.28515625" style="9" customWidth="1"/>
    <col min="3588" max="3588" width="10.28515625" style="9" customWidth="1"/>
    <col min="3589" max="3589" width="5.5703125" style="9" customWidth="1"/>
    <col min="3590" max="3590" width="10.28515625" style="9" customWidth="1"/>
    <col min="3591" max="3591" width="15.28515625" style="9" customWidth="1"/>
    <col min="3592" max="3592" width="8.7109375" style="9" customWidth="1"/>
    <col min="3593" max="3593" width="19.7109375" style="9" customWidth="1"/>
    <col min="3594" max="3594" width="9.42578125" style="9" customWidth="1"/>
    <col min="3595" max="3595" width="8.85546875" style="9" customWidth="1"/>
    <col min="3596" max="3596" width="10.140625" style="9" customWidth="1"/>
    <col min="3597" max="3598" width="8.5703125" style="9" customWidth="1"/>
    <col min="3599" max="3842" width="7.5703125" style="9"/>
    <col min="3843" max="3843" width="3.28515625" style="9" customWidth="1"/>
    <col min="3844" max="3844" width="10.28515625" style="9" customWidth="1"/>
    <col min="3845" max="3845" width="5.5703125" style="9" customWidth="1"/>
    <col min="3846" max="3846" width="10.28515625" style="9" customWidth="1"/>
    <col min="3847" max="3847" width="15.28515625" style="9" customWidth="1"/>
    <col min="3848" max="3848" width="8.7109375" style="9" customWidth="1"/>
    <col min="3849" max="3849" width="19.7109375" style="9" customWidth="1"/>
    <col min="3850" max="3850" width="9.42578125" style="9" customWidth="1"/>
    <col min="3851" max="3851" width="8.85546875" style="9" customWidth="1"/>
    <col min="3852" max="3852" width="10.140625" style="9" customWidth="1"/>
    <col min="3853" max="3854" width="8.5703125" style="9" customWidth="1"/>
    <col min="3855" max="4098" width="7.5703125" style="9"/>
    <col min="4099" max="4099" width="3.28515625" style="9" customWidth="1"/>
    <col min="4100" max="4100" width="10.28515625" style="9" customWidth="1"/>
    <col min="4101" max="4101" width="5.5703125" style="9" customWidth="1"/>
    <col min="4102" max="4102" width="10.28515625" style="9" customWidth="1"/>
    <col min="4103" max="4103" width="15.28515625" style="9" customWidth="1"/>
    <col min="4104" max="4104" width="8.7109375" style="9" customWidth="1"/>
    <col min="4105" max="4105" width="19.7109375" style="9" customWidth="1"/>
    <col min="4106" max="4106" width="9.42578125" style="9" customWidth="1"/>
    <col min="4107" max="4107" width="8.85546875" style="9" customWidth="1"/>
    <col min="4108" max="4108" width="10.140625" style="9" customWidth="1"/>
    <col min="4109" max="4110" width="8.5703125" style="9" customWidth="1"/>
    <col min="4111" max="4354" width="7.5703125" style="9"/>
    <col min="4355" max="4355" width="3.28515625" style="9" customWidth="1"/>
    <col min="4356" max="4356" width="10.28515625" style="9" customWidth="1"/>
    <col min="4357" max="4357" width="5.5703125" style="9" customWidth="1"/>
    <col min="4358" max="4358" width="10.28515625" style="9" customWidth="1"/>
    <col min="4359" max="4359" width="15.28515625" style="9" customWidth="1"/>
    <col min="4360" max="4360" width="8.7109375" style="9" customWidth="1"/>
    <col min="4361" max="4361" width="19.7109375" style="9" customWidth="1"/>
    <col min="4362" max="4362" width="9.42578125" style="9" customWidth="1"/>
    <col min="4363" max="4363" width="8.85546875" style="9" customWidth="1"/>
    <col min="4364" max="4364" width="10.140625" style="9" customWidth="1"/>
    <col min="4365" max="4366" width="8.5703125" style="9" customWidth="1"/>
    <col min="4367" max="4610" width="7.5703125" style="9"/>
    <col min="4611" max="4611" width="3.28515625" style="9" customWidth="1"/>
    <col min="4612" max="4612" width="10.28515625" style="9" customWidth="1"/>
    <col min="4613" max="4613" width="5.5703125" style="9" customWidth="1"/>
    <col min="4614" max="4614" width="10.28515625" style="9" customWidth="1"/>
    <col min="4615" max="4615" width="15.28515625" style="9" customWidth="1"/>
    <col min="4616" max="4616" width="8.7109375" style="9" customWidth="1"/>
    <col min="4617" max="4617" width="19.7109375" style="9" customWidth="1"/>
    <col min="4618" max="4618" width="9.42578125" style="9" customWidth="1"/>
    <col min="4619" max="4619" width="8.85546875" style="9" customWidth="1"/>
    <col min="4620" max="4620" width="10.140625" style="9" customWidth="1"/>
    <col min="4621" max="4622" width="8.5703125" style="9" customWidth="1"/>
    <col min="4623" max="4866" width="7.5703125" style="9"/>
    <col min="4867" max="4867" width="3.28515625" style="9" customWidth="1"/>
    <col min="4868" max="4868" width="10.28515625" style="9" customWidth="1"/>
    <col min="4869" max="4869" width="5.5703125" style="9" customWidth="1"/>
    <col min="4870" max="4870" width="10.28515625" style="9" customWidth="1"/>
    <col min="4871" max="4871" width="15.28515625" style="9" customWidth="1"/>
    <col min="4872" max="4872" width="8.7109375" style="9" customWidth="1"/>
    <col min="4873" max="4873" width="19.7109375" style="9" customWidth="1"/>
    <col min="4874" max="4874" width="9.42578125" style="9" customWidth="1"/>
    <col min="4875" max="4875" width="8.85546875" style="9" customWidth="1"/>
    <col min="4876" max="4876" width="10.140625" style="9" customWidth="1"/>
    <col min="4877" max="4878" width="8.5703125" style="9" customWidth="1"/>
    <col min="4879" max="5122" width="7.5703125" style="9"/>
    <col min="5123" max="5123" width="3.28515625" style="9" customWidth="1"/>
    <col min="5124" max="5124" width="10.28515625" style="9" customWidth="1"/>
    <col min="5125" max="5125" width="5.5703125" style="9" customWidth="1"/>
    <col min="5126" max="5126" width="10.28515625" style="9" customWidth="1"/>
    <col min="5127" max="5127" width="15.28515625" style="9" customWidth="1"/>
    <col min="5128" max="5128" width="8.7109375" style="9" customWidth="1"/>
    <col min="5129" max="5129" width="19.7109375" style="9" customWidth="1"/>
    <col min="5130" max="5130" width="9.42578125" style="9" customWidth="1"/>
    <col min="5131" max="5131" width="8.85546875" style="9" customWidth="1"/>
    <col min="5132" max="5132" width="10.140625" style="9" customWidth="1"/>
    <col min="5133" max="5134" width="8.5703125" style="9" customWidth="1"/>
    <col min="5135" max="5378" width="7.5703125" style="9"/>
    <col min="5379" max="5379" width="3.28515625" style="9" customWidth="1"/>
    <col min="5380" max="5380" width="10.28515625" style="9" customWidth="1"/>
    <col min="5381" max="5381" width="5.5703125" style="9" customWidth="1"/>
    <col min="5382" max="5382" width="10.28515625" style="9" customWidth="1"/>
    <col min="5383" max="5383" width="15.28515625" style="9" customWidth="1"/>
    <col min="5384" max="5384" width="8.7109375" style="9" customWidth="1"/>
    <col min="5385" max="5385" width="19.7109375" style="9" customWidth="1"/>
    <col min="5386" max="5386" width="9.42578125" style="9" customWidth="1"/>
    <col min="5387" max="5387" width="8.85546875" style="9" customWidth="1"/>
    <col min="5388" max="5388" width="10.140625" style="9" customWidth="1"/>
    <col min="5389" max="5390" width="8.5703125" style="9" customWidth="1"/>
    <col min="5391" max="5634" width="7.5703125" style="9"/>
    <col min="5635" max="5635" width="3.28515625" style="9" customWidth="1"/>
    <col min="5636" max="5636" width="10.28515625" style="9" customWidth="1"/>
    <col min="5637" max="5637" width="5.5703125" style="9" customWidth="1"/>
    <col min="5638" max="5638" width="10.28515625" style="9" customWidth="1"/>
    <col min="5639" max="5639" width="15.28515625" style="9" customWidth="1"/>
    <col min="5640" max="5640" width="8.7109375" style="9" customWidth="1"/>
    <col min="5641" max="5641" width="19.7109375" style="9" customWidth="1"/>
    <col min="5642" max="5642" width="9.42578125" style="9" customWidth="1"/>
    <col min="5643" max="5643" width="8.85546875" style="9" customWidth="1"/>
    <col min="5644" max="5644" width="10.140625" style="9" customWidth="1"/>
    <col min="5645" max="5646" width="8.5703125" style="9" customWidth="1"/>
    <col min="5647" max="5890" width="7.5703125" style="9"/>
    <col min="5891" max="5891" width="3.28515625" style="9" customWidth="1"/>
    <col min="5892" max="5892" width="10.28515625" style="9" customWidth="1"/>
    <col min="5893" max="5893" width="5.5703125" style="9" customWidth="1"/>
    <col min="5894" max="5894" width="10.28515625" style="9" customWidth="1"/>
    <col min="5895" max="5895" width="15.28515625" style="9" customWidth="1"/>
    <col min="5896" max="5896" width="8.7109375" style="9" customWidth="1"/>
    <col min="5897" max="5897" width="19.7109375" style="9" customWidth="1"/>
    <col min="5898" max="5898" width="9.42578125" style="9" customWidth="1"/>
    <col min="5899" max="5899" width="8.85546875" style="9" customWidth="1"/>
    <col min="5900" max="5900" width="10.140625" style="9" customWidth="1"/>
    <col min="5901" max="5902" width="8.5703125" style="9" customWidth="1"/>
    <col min="5903" max="6146" width="7.5703125" style="9"/>
    <col min="6147" max="6147" width="3.28515625" style="9" customWidth="1"/>
    <col min="6148" max="6148" width="10.28515625" style="9" customWidth="1"/>
    <col min="6149" max="6149" width="5.5703125" style="9" customWidth="1"/>
    <col min="6150" max="6150" width="10.28515625" style="9" customWidth="1"/>
    <col min="6151" max="6151" width="15.28515625" style="9" customWidth="1"/>
    <col min="6152" max="6152" width="8.7109375" style="9" customWidth="1"/>
    <col min="6153" max="6153" width="19.7109375" style="9" customWidth="1"/>
    <col min="6154" max="6154" width="9.42578125" style="9" customWidth="1"/>
    <col min="6155" max="6155" width="8.85546875" style="9" customWidth="1"/>
    <col min="6156" max="6156" width="10.140625" style="9" customWidth="1"/>
    <col min="6157" max="6158" width="8.5703125" style="9" customWidth="1"/>
    <col min="6159" max="6402" width="7.5703125" style="9"/>
    <col min="6403" max="6403" width="3.28515625" style="9" customWidth="1"/>
    <col min="6404" max="6404" width="10.28515625" style="9" customWidth="1"/>
    <col min="6405" max="6405" width="5.5703125" style="9" customWidth="1"/>
    <col min="6406" max="6406" width="10.28515625" style="9" customWidth="1"/>
    <col min="6407" max="6407" width="15.28515625" style="9" customWidth="1"/>
    <col min="6408" max="6408" width="8.7109375" style="9" customWidth="1"/>
    <col min="6409" max="6409" width="19.7109375" style="9" customWidth="1"/>
    <col min="6410" max="6410" width="9.42578125" style="9" customWidth="1"/>
    <col min="6411" max="6411" width="8.85546875" style="9" customWidth="1"/>
    <col min="6412" max="6412" width="10.140625" style="9" customWidth="1"/>
    <col min="6413" max="6414" width="8.5703125" style="9" customWidth="1"/>
    <col min="6415" max="6658" width="7.5703125" style="9"/>
    <col min="6659" max="6659" width="3.28515625" style="9" customWidth="1"/>
    <col min="6660" max="6660" width="10.28515625" style="9" customWidth="1"/>
    <col min="6661" max="6661" width="5.5703125" style="9" customWidth="1"/>
    <col min="6662" max="6662" width="10.28515625" style="9" customWidth="1"/>
    <col min="6663" max="6663" width="15.28515625" style="9" customWidth="1"/>
    <col min="6664" max="6664" width="8.7109375" style="9" customWidth="1"/>
    <col min="6665" max="6665" width="19.7109375" style="9" customWidth="1"/>
    <col min="6666" max="6666" width="9.42578125" style="9" customWidth="1"/>
    <col min="6667" max="6667" width="8.85546875" style="9" customWidth="1"/>
    <col min="6668" max="6668" width="10.140625" style="9" customWidth="1"/>
    <col min="6669" max="6670" width="8.5703125" style="9" customWidth="1"/>
    <col min="6671" max="6914" width="7.5703125" style="9"/>
    <col min="6915" max="6915" width="3.28515625" style="9" customWidth="1"/>
    <col min="6916" max="6916" width="10.28515625" style="9" customWidth="1"/>
    <col min="6917" max="6917" width="5.5703125" style="9" customWidth="1"/>
    <col min="6918" max="6918" width="10.28515625" style="9" customWidth="1"/>
    <col min="6919" max="6919" width="15.28515625" style="9" customWidth="1"/>
    <col min="6920" max="6920" width="8.7109375" style="9" customWidth="1"/>
    <col min="6921" max="6921" width="19.7109375" style="9" customWidth="1"/>
    <col min="6922" max="6922" width="9.42578125" style="9" customWidth="1"/>
    <col min="6923" max="6923" width="8.85546875" style="9" customWidth="1"/>
    <col min="6924" max="6924" width="10.140625" style="9" customWidth="1"/>
    <col min="6925" max="6926" width="8.5703125" style="9" customWidth="1"/>
    <col min="6927" max="7170" width="7.5703125" style="9"/>
    <col min="7171" max="7171" width="3.28515625" style="9" customWidth="1"/>
    <col min="7172" max="7172" width="10.28515625" style="9" customWidth="1"/>
    <col min="7173" max="7173" width="5.5703125" style="9" customWidth="1"/>
    <col min="7174" max="7174" width="10.28515625" style="9" customWidth="1"/>
    <col min="7175" max="7175" width="15.28515625" style="9" customWidth="1"/>
    <col min="7176" max="7176" width="8.7109375" style="9" customWidth="1"/>
    <col min="7177" max="7177" width="19.7109375" style="9" customWidth="1"/>
    <col min="7178" max="7178" width="9.42578125" style="9" customWidth="1"/>
    <col min="7179" max="7179" width="8.85546875" style="9" customWidth="1"/>
    <col min="7180" max="7180" width="10.140625" style="9" customWidth="1"/>
    <col min="7181" max="7182" width="8.5703125" style="9" customWidth="1"/>
    <col min="7183" max="7426" width="7.5703125" style="9"/>
    <col min="7427" max="7427" width="3.28515625" style="9" customWidth="1"/>
    <col min="7428" max="7428" width="10.28515625" style="9" customWidth="1"/>
    <col min="7429" max="7429" width="5.5703125" style="9" customWidth="1"/>
    <col min="7430" max="7430" width="10.28515625" style="9" customWidth="1"/>
    <col min="7431" max="7431" width="15.28515625" style="9" customWidth="1"/>
    <col min="7432" max="7432" width="8.7109375" style="9" customWidth="1"/>
    <col min="7433" max="7433" width="19.7109375" style="9" customWidth="1"/>
    <col min="7434" max="7434" width="9.42578125" style="9" customWidth="1"/>
    <col min="7435" max="7435" width="8.85546875" style="9" customWidth="1"/>
    <col min="7436" max="7436" width="10.140625" style="9" customWidth="1"/>
    <col min="7437" max="7438" width="8.5703125" style="9" customWidth="1"/>
    <col min="7439" max="7682" width="7.5703125" style="9"/>
    <col min="7683" max="7683" width="3.28515625" style="9" customWidth="1"/>
    <col min="7684" max="7684" width="10.28515625" style="9" customWidth="1"/>
    <col min="7685" max="7685" width="5.5703125" style="9" customWidth="1"/>
    <col min="7686" max="7686" width="10.28515625" style="9" customWidth="1"/>
    <col min="7687" max="7687" width="15.28515625" style="9" customWidth="1"/>
    <col min="7688" max="7688" width="8.7109375" style="9" customWidth="1"/>
    <col min="7689" max="7689" width="19.7109375" style="9" customWidth="1"/>
    <col min="7690" max="7690" width="9.42578125" style="9" customWidth="1"/>
    <col min="7691" max="7691" width="8.85546875" style="9" customWidth="1"/>
    <col min="7692" max="7692" width="10.140625" style="9" customWidth="1"/>
    <col min="7693" max="7694" width="8.5703125" style="9" customWidth="1"/>
    <col min="7695" max="7938" width="7.5703125" style="9"/>
    <col min="7939" max="7939" width="3.28515625" style="9" customWidth="1"/>
    <col min="7940" max="7940" width="10.28515625" style="9" customWidth="1"/>
    <col min="7941" max="7941" width="5.5703125" style="9" customWidth="1"/>
    <col min="7942" max="7942" width="10.28515625" style="9" customWidth="1"/>
    <col min="7943" max="7943" width="15.28515625" style="9" customWidth="1"/>
    <col min="7944" max="7944" width="8.7109375" style="9" customWidth="1"/>
    <col min="7945" max="7945" width="19.7109375" style="9" customWidth="1"/>
    <col min="7946" max="7946" width="9.42578125" style="9" customWidth="1"/>
    <col min="7947" max="7947" width="8.85546875" style="9" customWidth="1"/>
    <col min="7948" max="7948" width="10.140625" style="9" customWidth="1"/>
    <col min="7949" max="7950" width="8.5703125" style="9" customWidth="1"/>
    <col min="7951" max="8194" width="7.5703125" style="9"/>
    <col min="8195" max="8195" width="3.28515625" style="9" customWidth="1"/>
    <col min="8196" max="8196" width="10.28515625" style="9" customWidth="1"/>
    <col min="8197" max="8197" width="5.5703125" style="9" customWidth="1"/>
    <col min="8198" max="8198" width="10.28515625" style="9" customWidth="1"/>
    <col min="8199" max="8199" width="15.28515625" style="9" customWidth="1"/>
    <col min="8200" max="8200" width="8.7109375" style="9" customWidth="1"/>
    <col min="8201" max="8201" width="19.7109375" style="9" customWidth="1"/>
    <col min="8202" max="8202" width="9.42578125" style="9" customWidth="1"/>
    <col min="8203" max="8203" width="8.85546875" style="9" customWidth="1"/>
    <col min="8204" max="8204" width="10.140625" style="9" customWidth="1"/>
    <col min="8205" max="8206" width="8.5703125" style="9" customWidth="1"/>
    <col min="8207" max="8450" width="7.5703125" style="9"/>
    <col min="8451" max="8451" width="3.28515625" style="9" customWidth="1"/>
    <col min="8452" max="8452" width="10.28515625" style="9" customWidth="1"/>
    <col min="8453" max="8453" width="5.5703125" style="9" customWidth="1"/>
    <col min="8454" max="8454" width="10.28515625" style="9" customWidth="1"/>
    <col min="8455" max="8455" width="15.28515625" style="9" customWidth="1"/>
    <col min="8456" max="8456" width="8.7109375" style="9" customWidth="1"/>
    <col min="8457" max="8457" width="19.7109375" style="9" customWidth="1"/>
    <col min="8458" max="8458" width="9.42578125" style="9" customWidth="1"/>
    <col min="8459" max="8459" width="8.85546875" style="9" customWidth="1"/>
    <col min="8460" max="8460" width="10.140625" style="9" customWidth="1"/>
    <col min="8461" max="8462" width="8.5703125" style="9" customWidth="1"/>
    <col min="8463" max="8706" width="7.5703125" style="9"/>
    <col min="8707" max="8707" width="3.28515625" style="9" customWidth="1"/>
    <col min="8708" max="8708" width="10.28515625" style="9" customWidth="1"/>
    <col min="8709" max="8709" width="5.5703125" style="9" customWidth="1"/>
    <col min="8710" max="8710" width="10.28515625" style="9" customWidth="1"/>
    <col min="8711" max="8711" width="15.28515625" style="9" customWidth="1"/>
    <col min="8712" max="8712" width="8.7109375" style="9" customWidth="1"/>
    <col min="8713" max="8713" width="19.7109375" style="9" customWidth="1"/>
    <col min="8714" max="8714" width="9.42578125" style="9" customWidth="1"/>
    <col min="8715" max="8715" width="8.85546875" style="9" customWidth="1"/>
    <col min="8716" max="8716" width="10.140625" style="9" customWidth="1"/>
    <col min="8717" max="8718" width="8.5703125" style="9" customWidth="1"/>
    <col min="8719" max="8962" width="7.5703125" style="9"/>
    <col min="8963" max="8963" width="3.28515625" style="9" customWidth="1"/>
    <col min="8964" max="8964" width="10.28515625" style="9" customWidth="1"/>
    <col min="8965" max="8965" width="5.5703125" style="9" customWidth="1"/>
    <col min="8966" max="8966" width="10.28515625" style="9" customWidth="1"/>
    <col min="8967" max="8967" width="15.28515625" style="9" customWidth="1"/>
    <col min="8968" max="8968" width="8.7109375" style="9" customWidth="1"/>
    <col min="8969" max="8969" width="19.7109375" style="9" customWidth="1"/>
    <col min="8970" max="8970" width="9.42578125" style="9" customWidth="1"/>
    <col min="8971" max="8971" width="8.85546875" style="9" customWidth="1"/>
    <col min="8972" max="8972" width="10.140625" style="9" customWidth="1"/>
    <col min="8973" max="8974" width="8.5703125" style="9" customWidth="1"/>
    <col min="8975" max="9218" width="7.5703125" style="9"/>
    <col min="9219" max="9219" width="3.28515625" style="9" customWidth="1"/>
    <col min="9220" max="9220" width="10.28515625" style="9" customWidth="1"/>
    <col min="9221" max="9221" width="5.5703125" style="9" customWidth="1"/>
    <col min="9222" max="9222" width="10.28515625" style="9" customWidth="1"/>
    <col min="9223" max="9223" width="15.28515625" style="9" customWidth="1"/>
    <col min="9224" max="9224" width="8.7109375" style="9" customWidth="1"/>
    <col min="9225" max="9225" width="19.7109375" style="9" customWidth="1"/>
    <col min="9226" max="9226" width="9.42578125" style="9" customWidth="1"/>
    <col min="9227" max="9227" width="8.85546875" style="9" customWidth="1"/>
    <col min="9228" max="9228" width="10.140625" style="9" customWidth="1"/>
    <col min="9229" max="9230" width="8.5703125" style="9" customWidth="1"/>
    <col min="9231" max="9474" width="7.5703125" style="9"/>
    <col min="9475" max="9475" width="3.28515625" style="9" customWidth="1"/>
    <col min="9476" max="9476" width="10.28515625" style="9" customWidth="1"/>
    <col min="9477" max="9477" width="5.5703125" style="9" customWidth="1"/>
    <col min="9478" max="9478" width="10.28515625" style="9" customWidth="1"/>
    <col min="9479" max="9479" width="15.28515625" style="9" customWidth="1"/>
    <col min="9480" max="9480" width="8.7109375" style="9" customWidth="1"/>
    <col min="9481" max="9481" width="19.7109375" style="9" customWidth="1"/>
    <col min="9482" max="9482" width="9.42578125" style="9" customWidth="1"/>
    <col min="9483" max="9483" width="8.85546875" style="9" customWidth="1"/>
    <col min="9484" max="9484" width="10.140625" style="9" customWidth="1"/>
    <col min="9485" max="9486" width="8.5703125" style="9" customWidth="1"/>
    <col min="9487" max="9730" width="7.5703125" style="9"/>
    <col min="9731" max="9731" width="3.28515625" style="9" customWidth="1"/>
    <col min="9732" max="9732" width="10.28515625" style="9" customWidth="1"/>
    <col min="9733" max="9733" width="5.5703125" style="9" customWidth="1"/>
    <col min="9734" max="9734" width="10.28515625" style="9" customWidth="1"/>
    <col min="9735" max="9735" width="15.28515625" style="9" customWidth="1"/>
    <col min="9736" max="9736" width="8.7109375" style="9" customWidth="1"/>
    <col min="9737" max="9737" width="19.7109375" style="9" customWidth="1"/>
    <col min="9738" max="9738" width="9.42578125" style="9" customWidth="1"/>
    <col min="9739" max="9739" width="8.85546875" style="9" customWidth="1"/>
    <col min="9740" max="9740" width="10.140625" style="9" customWidth="1"/>
    <col min="9741" max="9742" width="8.5703125" style="9" customWidth="1"/>
    <col min="9743" max="9986" width="7.5703125" style="9"/>
    <col min="9987" max="9987" width="3.28515625" style="9" customWidth="1"/>
    <col min="9988" max="9988" width="10.28515625" style="9" customWidth="1"/>
    <col min="9989" max="9989" width="5.5703125" style="9" customWidth="1"/>
    <col min="9990" max="9990" width="10.28515625" style="9" customWidth="1"/>
    <col min="9991" max="9991" width="15.28515625" style="9" customWidth="1"/>
    <col min="9992" max="9992" width="8.7109375" style="9" customWidth="1"/>
    <col min="9993" max="9993" width="19.7109375" style="9" customWidth="1"/>
    <col min="9994" max="9994" width="9.42578125" style="9" customWidth="1"/>
    <col min="9995" max="9995" width="8.85546875" style="9" customWidth="1"/>
    <col min="9996" max="9996" width="10.140625" style="9" customWidth="1"/>
    <col min="9997" max="9998" width="8.5703125" style="9" customWidth="1"/>
    <col min="9999" max="10242" width="7.5703125" style="9"/>
    <col min="10243" max="10243" width="3.28515625" style="9" customWidth="1"/>
    <col min="10244" max="10244" width="10.28515625" style="9" customWidth="1"/>
    <col min="10245" max="10245" width="5.5703125" style="9" customWidth="1"/>
    <col min="10246" max="10246" width="10.28515625" style="9" customWidth="1"/>
    <col min="10247" max="10247" width="15.28515625" style="9" customWidth="1"/>
    <col min="10248" max="10248" width="8.7109375" style="9" customWidth="1"/>
    <col min="10249" max="10249" width="19.7109375" style="9" customWidth="1"/>
    <col min="10250" max="10250" width="9.42578125" style="9" customWidth="1"/>
    <col min="10251" max="10251" width="8.85546875" style="9" customWidth="1"/>
    <col min="10252" max="10252" width="10.140625" style="9" customWidth="1"/>
    <col min="10253" max="10254" width="8.5703125" style="9" customWidth="1"/>
    <col min="10255" max="10498" width="7.5703125" style="9"/>
    <col min="10499" max="10499" width="3.28515625" style="9" customWidth="1"/>
    <col min="10500" max="10500" width="10.28515625" style="9" customWidth="1"/>
    <col min="10501" max="10501" width="5.5703125" style="9" customWidth="1"/>
    <col min="10502" max="10502" width="10.28515625" style="9" customWidth="1"/>
    <col min="10503" max="10503" width="15.28515625" style="9" customWidth="1"/>
    <col min="10504" max="10504" width="8.7109375" style="9" customWidth="1"/>
    <col min="10505" max="10505" width="19.7109375" style="9" customWidth="1"/>
    <col min="10506" max="10506" width="9.42578125" style="9" customWidth="1"/>
    <col min="10507" max="10507" width="8.85546875" style="9" customWidth="1"/>
    <col min="10508" max="10508" width="10.140625" style="9" customWidth="1"/>
    <col min="10509" max="10510" width="8.5703125" style="9" customWidth="1"/>
    <col min="10511" max="10754" width="7.5703125" style="9"/>
    <col min="10755" max="10755" width="3.28515625" style="9" customWidth="1"/>
    <col min="10756" max="10756" width="10.28515625" style="9" customWidth="1"/>
    <col min="10757" max="10757" width="5.5703125" style="9" customWidth="1"/>
    <col min="10758" max="10758" width="10.28515625" style="9" customWidth="1"/>
    <col min="10759" max="10759" width="15.28515625" style="9" customWidth="1"/>
    <col min="10760" max="10760" width="8.7109375" style="9" customWidth="1"/>
    <col min="10761" max="10761" width="19.7109375" style="9" customWidth="1"/>
    <col min="10762" max="10762" width="9.42578125" style="9" customWidth="1"/>
    <col min="10763" max="10763" width="8.85546875" style="9" customWidth="1"/>
    <col min="10764" max="10764" width="10.140625" style="9" customWidth="1"/>
    <col min="10765" max="10766" width="8.5703125" style="9" customWidth="1"/>
    <col min="10767" max="11010" width="7.5703125" style="9"/>
    <col min="11011" max="11011" width="3.28515625" style="9" customWidth="1"/>
    <col min="11012" max="11012" width="10.28515625" style="9" customWidth="1"/>
    <col min="11013" max="11013" width="5.5703125" style="9" customWidth="1"/>
    <col min="11014" max="11014" width="10.28515625" style="9" customWidth="1"/>
    <col min="11015" max="11015" width="15.28515625" style="9" customWidth="1"/>
    <col min="11016" max="11016" width="8.7109375" style="9" customWidth="1"/>
    <col min="11017" max="11017" width="19.7109375" style="9" customWidth="1"/>
    <col min="11018" max="11018" width="9.42578125" style="9" customWidth="1"/>
    <col min="11019" max="11019" width="8.85546875" style="9" customWidth="1"/>
    <col min="11020" max="11020" width="10.140625" style="9" customWidth="1"/>
    <col min="11021" max="11022" width="8.5703125" style="9" customWidth="1"/>
    <col min="11023" max="11266" width="7.5703125" style="9"/>
    <col min="11267" max="11267" width="3.28515625" style="9" customWidth="1"/>
    <col min="11268" max="11268" width="10.28515625" style="9" customWidth="1"/>
    <col min="11269" max="11269" width="5.5703125" style="9" customWidth="1"/>
    <col min="11270" max="11270" width="10.28515625" style="9" customWidth="1"/>
    <col min="11271" max="11271" width="15.28515625" style="9" customWidth="1"/>
    <col min="11272" max="11272" width="8.7109375" style="9" customWidth="1"/>
    <col min="11273" max="11273" width="19.7109375" style="9" customWidth="1"/>
    <col min="11274" max="11274" width="9.42578125" style="9" customWidth="1"/>
    <col min="11275" max="11275" width="8.85546875" style="9" customWidth="1"/>
    <col min="11276" max="11276" width="10.140625" style="9" customWidth="1"/>
    <col min="11277" max="11278" width="8.5703125" style="9" customWidth="1"/>
    <col min="11279" max="11522" width="7.5703125" style="9"/>
    <col min="11523" max="11523" width="3.28515625" style="9" customWidth="1"/>
    <col min="11524" max="11524" width="10.28515625" style="9" customWidth="1"/>
    <col min="11525" max="11525" width="5.5703125" style="9" customWidth="1"/>
    <col min="11526" max="11526" width="10.28515625" style="9" customWidth="1"/>
    <col min="11527" max="11527" width="15.28515625" style="9" customWidth="1"/>
    <col min="11528" max="11528" width="8.7109375" style="9" customWidth="1"/>
    <col min="11529" max="11529" width="19.7109375" style="9" customWidth="1"/>
    <col min="11530" max="11530" width="9.42578125" style="9" customWidth="1"/>
    <col min="11531" max="11531" width="8.85546875" style="9" customWidth="1"/>
    <col min="11532" max="11532" width="10.140625" style="9" customWidth="1"/>
    <col min="11533" max="11534" width="8.5703125" style="9" customWidth="1"/>
    <col min="11535" max="11778" width="7.5703125" style="9"/>
    <col min="11779" max="11779" width="3.28515625" style="9" customWidth="1"/>
    <col min="11780" max="11780" width="10.28515625" style="9" customWidth="1"/>
    <col min="11781" max="11781" width="5.5703125" style="9" customWidth="1"/>
    <col min="11782" max="11782" width="10.28515625" style="9" customWidth="1"/>
    <col min="11783" max="11783" width="15.28515625" style="9" customWidth="1"/>
    <col min="11784" max="11784" width="8.7109375" style="9" customWidth="1"/>
    <col min="11785" max="11785" width="19.7109375" style="9" customWidth="1"/>
    <col min="11786" max="11786" width="9.42578125" style="9" customWidth="1"/>
    <col min="11787" max="11787" width="8.85546875" style="9" customWidth="1"/>
    <col min="11788" max="11788" width="10.140625" style="9" customWidth="1"/>
    <col min="11789" max="11790" width="8.5703125" style="9" customWidth="1"/>
    <col min="11791" max="12034" width="7.5703125" style="9"/>
    <col min="12035" max="12035" width="3.28515625" style="9" customWidth="1"/>
    <col min="12036" max="12036" width="10.28515625" style="9" customWidth="1"/>
    <col min="12037" max="12037" width="5.5703125" style="9" customWidth="1"/>
    <col min="12038" max="12038" width="10.28515625" style="9" customWidth="1"/>
    <col min="12039" max="12039" width="15.28515625" style="9" customWidth="1"/>
    <col min="12040" max="12040" width="8.7109375" style="9" customWidth="1"/>
    <col min="12041" max="12041" width="19.7109375" style="9" customWidth="1"/>
    <col min="12042" max="12042" width="9.42578125" style="9" customWidth="1"/>
    <col min="12043" max="12043" width="8.85546875" style="9" customWidth="1"/>
    <col min="12044" max="12044" width="10.140625" style="9" customWidth="1"/>
    <col min="12045" max="12046" width="8.5703125" style="9" customWidth="1"/>
    <col min="12047" max="12290" width="7.5703125" style="9"/>
    <col min="12291" max="12291" width="3.28515625" style="9" customWidth="1"/>
    <col min="12292" max="12292" width="10.28515625" style="9" customWidth="1"/>
    <col min="12293" max="12293" width="5.5703125" style="9" customWidth="1"/>
    <col min="12294" max="12294" width="10.28515625" style="9" customWidth="1"/>
    <col min="12295" max="12295" width="15.28515625" style="9" customWidth="1"/>
    <col min="12296" max="12296" width="8.7109375" style="9" customWidth="1"/>
    <col min="12297" max="12297" width="19.7109375" style="9" customWidth="1"/>
    <col min="12298" max="12298" width="9.42578125" style="9" customWidth="1"/>
    <col min="12299" max="12299" width="8.85546875" style="9" customWidth="1"/>
    <col min="12300" max="12300" width="10.140625" style="9" customWidth="1"/>
    <col min="12301" max="12302" width="8.5703125" style="9" customWidth="1"/>
    <col min="12303" max="12546" width="7.5703125" style="9"/>
    <col min="12547" max="12547" width="3.28515625" style="9" customWidth="1"/>
    <col min="12548" max="12548" width="10.28515625" style="9" customWidth="1"/>
    <col min="12549" max="12549" width="5.5703125" style="9" customWidth="1"/>
    <col min="12550" max="12550" width="10.28515625" style="9" customWidth="1"/>
    <col min="12551" max="12551" width="15.28515625" style="9" customWidth="1"/>
    <col min="12552" max="12552" width="8.7109375" style="9" customWidth="1"/>
    <col min="12553" max="12553" width="19.7109375" style="9" customWidth="1"/>
    <col min="12554" max="12554" width="9.42578125" style="9" customWidth="1"/>
    <col min="12555" max="12555" width="8.85546875" style="9" customWidth="1"/>
    <col min="12556" max="12556" width="10.140625" style="9" customWidth="1"/>
    <col min="12557" max="12558" width="8.5703125" style="9" customWidth="1"/>
    <col min="12559" max="12802" width="7.5703125" style="9"/>
    <col min="12803" max="12803" width="3.28515625" style="9" customWidth="1"/>
    <col min="12804" max="12804" width="10.28515625" style="9" customWidth="1"/>
    <col min="12805" max="12805" width="5.5703125" style="9" customWidth="1"/>
    <col min="12806" max="12806" width="10.28515625" style="9" customWidth="1"/>
    <col min="12807" max="12807" width="15.28515625" style="9" customWidth="1"/>
    <col min="12808" max="12808" width="8.7109375" style="9" customWidth="1"/>
    <col min="12809" max="12809" width="19.7109375" style="9" customWidth="1"/>
    <col min="12810" max="12810" width="9.42578125" style="9" customWidth="1"/>
    <col min="12811" max="12811" width="8.85546875" style="9" customWidth="1"/>
    <col min="12812" max="12812" width="10.140625" style="9" customWidth="1"/>
    <col min="12813" max="12814" width="8.5703125" style="9" customWidth="1"/>
    <col min="12815" max="13058" width="7.5703125" style="9"/>
    <col min="13059" max="13059" width="3.28515625" style="9" customWidth="1"/>
    <col min="13060" max="13060" width="10.28515625" style="9" customWidth="1"/>
    <col min="13061" max="13061" width="5.5703125" style="9" customWidth="1"/>
    <col min="13062" max="13062" width="10.28515625" style="9" customWidth="1"/>
    <col min="13063" max="13063" width="15.28515625" style="9" customWidth="1"/>
    <col min="13064" max="13064" width="8.7109375" style="9" customWidth="1"/>
    <col min="13065" max="13065" width="19.7109375" style="9" customWidth="1"/>
    <col min="13066" max="13066" width="9.42578125" style="9" customWidth="1"/>
    <col min="13067" max="13067" width="8.85546875" style="9" customWidth="1"/>
    <col min="13068" max="13068" width="10.140625" style="9" customWidth="1"/>
    <col min="13069" max="13070" width="8.5703125" style="9" customWidth="1"/>
    <col min="13071" max="13314" width="7.5703125" style="9"/>
    <col min="13315" max="13315" width="3.28515625" style="9" customWidth="1"/>
    <col min="13316" max="13316" width="10.28515625" style="9" customWidth="1"/>
    <col min="13317" max="13317" width="5.5703125" style="9" customWidth="1"/>
    <col min="13318" max="13318" width="10.28515625" style="9" customWidth="1"/>
    <col min="13319" max="13319" width="15.28515625" style="9" customWidth="1"/>
    <col min="13320" max="13320" width="8.7109375" style="9" customWidth="1"/>
    <col min="13321" max="13321" width="19.7109375" style="9" customWidth="1"/>
    <col min="13322" max="13322" width="9.42578125" style="9" customWidth="1"/>
    <col min="13323" max="13323" width="8.85546875" style="9" customWidth="1"/>
    <col min="13324" max="13324" width="10.140625" style="9" customWidth="1"/>
    <col min="13325" max="13326" width="8.5703125" style="9" customWidth="1"/>
    <col min="13327" max="13570" width="7.5703125" style="9"/>
    <col min="13571" max="13571" width="3.28515625" style="9" customWidth="1"/>
    <col min="13572" max="13572" width="10.28515625" style="9" customWidth="1"/>
    <col min="13573" max="13573" width="5.5703125" style="9" customWidth="1"/>
    <col min="13574" max="13574" width="10.28515625" style="9" customWidth="1"/>
    <col min="13575" max="13575" width="15.28515625" style="9" customWidth="1"/>
    <col min="13576" max="13576" width="8.7109375" style="9" customWidth="1"/>
    <col min="13577" max="13577" width="19.7109375" style="9" customWidth="1"/>
    <col min="13578" max="13578" width="9.42578125" style="9" customWidth="1"/>
    <col min="13579" max="13579" width="8.85546875" style="9" customWidth="1"/>
    <col min="13580" max="13580" width="10.140625" style="9" customWidth="1"/>
    <col min="13581" max="13582" width="8.5703125" style="9" customWidth="1"/>
    <col min="13583" max="13826" width="7.5703125" style="9"/>
    <col min="13827" max="13827" width="3.28515625" style="9" customWidth="1"/>
    <col min="13828" max="13828" width="10.28515625" style="9" customWidth="1"/>
    <col min="13829" max="13829" width="5.5703125" style="9" customWidth="1"/>
    <col min="13830" max="13830" width="10.28515625" style="9" customWidth="1"/>
    <col min="13831" max="13831" width="15.28515625" style="9" customWidth="1"/>
    <col min="13832" max="13832" width="8.7109375" style="9" customWidth="1"/>
    <col min="13833" max="13833" width="19.7109375" style="9" customWidth="1"/>
    <col min="13834" max="13834" width="9.42578125" style="9" customWidth="1"/>
    <col min="13835" max="13835" width="8.85546875" style="9" customWidth="1"/>
    <col min="13836" max="13836" width="10.140625" style="9" customWidth="1"/>
    <col min="13837" max="13838" width="8.5703125" style="9" customWidth="1"/>
    <col min="13839" max="14082" width="7.5703125" style="9"/>
    <col min="14083" max="14083" width="3.28515625" style="9" customWidth="1"/>
    <col min="14084" max="14084" width="10.28515625" style="9" customWidth="1"/>
    <col min="14085" max="14085" width="5.5703125" style="9" customWidth="1"/>
    <col min="14086" max="14086" width="10.28515625" style="9" customWidth="1"/>
    <col min="14087" max="14087" width="15.28515625" style="9" customWidth="1"/>
    <col min="14088" max="14088" width="8.7109375" style="9" customWidth="1"/>
    <col min="14089" max="14089" width="19.7109375" style="9" customWidth="1"/>
    <col min="14090" max="14090" width="9.42578125" style="9" customWidth="1"/>
    <col min="14091" max="14091" width="8.85546875" style="9" customWidth="1"/>
    <col min="14092" max="14092" width="10.140625" style="9" customWidth="1"/>
    <col min="14093" max="14094" width="8.5703125" style="9" customWidth="1"/>
    <col min="14095" max="14338" width="7.5703125" style="9"/>
    <col min="14339" max="14339" width="3.28515625" style="9" customWidth="1"/>
    <col min="14340" max="14340" width="10.28515625" style="9" customWidth="1"/>
    <col min="14341" max="14341" width="5.5703125" style="9" customWidth="1"/>
    <col min="14342" max="14342" width="10.28515625" style="9" customWidth="1"/>
    <col min="14343" max="14343" width="15.28515625" style="9" customWidth="1"/>
    <col min="14344" max="14344" width="8.7109375" style="9" customWidth="1"/>
    <col min="14345" max="14345" width="19.7109375" style="9" customWidth="1"/>
    <col min="14346" max="14346" width="9.42578125" style="9" customWidth="1"/>
    <col min="14347" max="14347" width="8.85546875" style="9" customWidth="1"/>
    <col min="14348" max="14348" width="10.140625" style="9" customWidth="1"/>
    <col min="14349" max="14350" width="8.5703125" style="9" customWidth="1"/>
    <col min="14351" max="14594" width="7.5703125" style="9"/>
    <col min="14595" max="14595" width="3.28515625" style="9" customWidth="1"/>
    <col min="14596" max="14596" width="10.28515625" style="9" customWidth="1"/>
    <col min="14597" max="14597" width="5.5703125" style="9" customWidth="1"/>
    <col min="14598" max="14598" width="10.28515625" style="9" customWidth="1"/>
    <col min="14599" max="14599" width="15.28515625" style="9" customWidth="1"/>
    <col min="14600" max="14600" width="8.7109375" style="9" customWidth="1"/>
    <col min="14601" max="14601" width="19.7109375" style="9" customWidth="1"/>
    <col min="14602" max="14602" width="9.42578125" style="9" customWidth="1"/>
    <col min="14603" max="14603" width="8.85546875" style="9" customWidth="1"/>
    <col min="14604" max="14604" width="10.140625" style="9" customWidth="1"/>
    <col min="14605" max="14606" width="8.5703125" style="9" customWidth="1"/>
    <col min="14607" max="14850" width="7.5703125" style="9"/>
    <col min="14851" max="14851" width="3.28515625" style="9" customWidth="1"/>
    <col min="14852" max="14852" width="10.28515625" style="9" customWidth="1"/>
    <col min="14853" max="14853" width="5.5703125" style="9" customWidth="1"/>
    <col min="14854" max="14854" width="10.28515625" style="9" customWidth="1"/>
    <col min="14855" max="14855" width="15.28515625" style="9" customWidth="1"/>
    <col min="14856" max="14856" width="8.7109375" style="9" customWidth="1"/>
    <col min="14857" max="14857" width="19.7109375" style="9" customWidth="1"/>
    <col min="14858" max="14858" width="9.42578125" style="9" customWidth="1"/>
    <col min="14859" max="14859" width="8.85546875" style="9" customWidth="1"/>
    <col min="14860" max="14860" width="10.140625" style="9" customWidth="1"/>
    <col min="14861" max="14862" width="8.5703125" style="9" customWidth="1"/>
    <col min="14863" max="15106" width="7.5703125" style="9"/>
    <col min="15107" max="15107" width="3.28515625" style="9" customWidth="1"/>
    <col min="15108" max="15108" width="10.28515625" style="9" customWidth="1"/>
    <col min="15109" max="15109" width="5.5703125" style="9" customWidth="1"/>
    <col min="15110" max="15110" width="10.28515625" style="9" customWidth="1"/>
    <col min="15111" max="15111" width="15.28515625" style="9" customWidth="1"/>
    <col min="15112" max="15112" width="8.7109375" style="9" customWidth="1"/>
    <col min="15113" max="15113" width="19.7109375" style="9" customWidth="1"/>
    <col min="15114" max="15114" width="9.42578125" style="9" customWidth="1"/>
    <col min="15115" max="15115" width="8.85546875" style="9" customWidth="1"/>
    <col min="15116" max="15116" width="10.140625" style="9" customWidth="1"/>
    <col min="15117" max="15118" width="8.5703125" style="9" customWidth="1"/>
    <col min="15119" max="15362" width="7.5703125" style="9"/>
    <col min="15363" max="15363" width="3.28515625" style="9" customWidth="1"/>
    <col min="15364" max="15364" width="10.28515625" style="9" customWidth="1"/>
    <col min="15365" max="15365" width="5.5703125" style="9" customWidth="1"/>
    <col min="15366" max="15366" width="10.28515625" style="9" customWidth="1"/>
    <col min="15367" max="15367" width="15.28515625" style="9" customWidth="1"/>
    <col min="15368" max="15368" width="8.7109375" style="9" customWidth="1"/>
    <col min="15369" max="15369" width="19.7109375" style="9" customWidth="1"/>
    <col min="15370" max="15370" width="9.42578125" style="9" customWidth="1"/>
    <col min="15371" max="15371" width="8.85546875" style="9" customWidth="1"/>
    <col min="15372" max="15372" width="10.140625" style="9" customWidth="1"/>
    <col min="15373" max="15374" width="8.5703125" style="9" customWidth="1"/>
    <col min="15375" max="15618" width="7.5703125" style="9"/>
    <col min="15619" max="15619" width="3.28515625" style="9" customWidth="1"/>
    <col min="15620" max="15620" width="10.28515625" style="9" customWidth="1"/>
    <col min="15621" max="15621" width="5.5703125" style="9" customWidth="1"/>
    <col min="15622" max="15622" width="10.28515625" style="9" customWidth="1"/>
    <col min="15623" max="15623" width="15.28515625" style="9" customWidth="1"/>
    <col min="15624" max="15624" width="8.7109375" style="9" customWidth="1"/>
    <col min="15625" max="15625" width="19.7109375" style="9" customWidth="1"/>
    <col min="15626" max="15626" width="9.42578125" style="9" customWidth="1"/>
    <col min="15627" max="15627" width="8.85546875" style="9" customWidth="1"/>
    <col min="15628" max="15628" width="10.140625" style="9" customWidth="1"/>
    <col min="15629" max="15630" width="8.5703125" style="9" customWidth="1"/>
    <col min="15631" max="15874" width="7.5703125" style="9"/>
    <col min="15875" max="15875" width="3.28515625" style="9" customWidth="1"/>
    <col min="15876" max="15876" width="10.28515625" style="9" customWidth="1"/>
    <col min="15877" max="15877" width="5.5703125" style="9" customWidth="1"/>
    <col min="15878" max="15878" width="10.28515625" style="9" customWidth="1"/>
    <col min="15879" max="15879" width="15.28515625" style="9" customWidth="1"/>
    <col min="15880" max="15880" width="8.7109375" style="9" customWidth="1"/>
    <col min="15881" max="15881" width="19.7109375" style="9" customWidth="1"/>
    <col min="15882" max="15882" width="9.42578125" style="9" customWidth="1"/>
    <col min="15883" max="15883" width="8.85546875" style="9" customWidth="1"/>
    <col min="15884" max="15884" width="10.140625" style="9" customWidth="1"/>
    <col min="15885" max="15886" width="8.5703125" style="9" customWidth="1"/>
    <col min="15887" max="16130" width="7.5703125" style="9"/>
    <col min="16131" max="16131" width="3.28515625" style="9" customWidth="1"/>
    <col min="16132" max="16132" width="10.28515625" style="9" customWidth="1"/>
    <col min="16133" max="16133" width="5.5703125" style="9" customWidth="1"/>
    <col min="16134" max="16134" width="10.28515625" style="9" customWidth="1"/>
    <col min="16135" max="16135" width="15.28515625" style="9" customWidth="1"/>
    <col min="16136" max="16136" width="8.7109375" style="9" customWidth="1"/>
    <col min="16137" max="16137" width="19.7109375" style="9" customWidth="1"/>
    <col min="16138" max="16138" width="9.42578125" style="9" customWidth="1"/>
    <col min="16139" max="16139" width="8.85546875" style="9" customWidth="1"/>
    <col min="16140" max="16140" width="10.140625" style="9" customWidth="1"/>
    <col min="16141" max="16142" width="8.5703125" style="9" customWidth="1"/>
    <col min="16143" max="16384" width="7.5703125" style="9"/>
  </cols>
  <sheetData>
    <row r="1" spans="2:12" ht="7.5" customHeight="1" thickBot="1"/>
    <row r="2" spans="2:12">
      <c r="B2" s="298"/>
      <c r="C2" s="299"/>
      <c r="D2" s="300"/>
      <c r="E2" s="299"/>
      <c r="F2" s="299"/>
      <c r="G2" s="299"/>
      <c r="H2" s="299"/>
      <c r="I2" s="299"/>
      <c r="J2" s="299"/>
      <c r="K2" s="299"/>
      <c r="L2" s="301"/>
    </row>
    <row r="3" spans="2:12" ht="14.25" customHeight="1">
      <c r="B3" s="302"/>
      <c r="C3" s="179"/>
      <c r="D3" s="1056"/>
      <c r="E3" s="179"/>
      <c r="F3" s="179"/>
      <c r="G3" s="179"/>
      <c r="H3" s="1784" t="s">
        <v>639</v>
      </c>
      <c r="I3" s="1784"/>
      <c r="J3" s="1784"/>
      <c r="K3" s="1784"/>
      <c r="L3" s="1785"/>
    </row>
    <row r="4" spans="2:12" ht="14.25" customHeight="1">
      <c r="B4" s="1786" t="s">
        <v>563</v>
      </c>
      <c r="C4" s="1787"/>
      <c r="D4" s="1787"/>
      <c r="E4" s="1787"/>
      <c r="F4" s="1787"/>
      <c r="G4" s="1787"/>
      <c r="H4" s="1787"/>
      <c r="I4" s="1787"/>
      <c r="J4" s="1787"/>
      <c r="K4" s="1787"/>
      <c r="L4" s="1788"/>
    </row>
    <row r="5" spans="2:12" ht="15.75" customHeight="1">
      <c r="B5" s="1692" t="s">
        <v>1043</v>
      </c>
      <c r="C5" s="1693"/>
      <c r="D5" s="1693"/>
      <c r="E5" s="1693"/>
      <c r="F5" s="1693"/>
      <c r="G5" s="1693"/>
      <c r="H5" s="1693"/>
      <c r="I5" s="1693"/>
      <c r="J5" s="1693"/>
      <c r="K5" s="1693"/>
      <c r="L5" s="1789"/>
    </row>
    <row r="6" spans="2:12" ht="10.5" customHeight="1">
      <c r="B6" s="1790"/>
      <c r="C6" s="1791"/>
      <c r="D6" s="1791"/>
      <c r="E6" s="1791"/>
      <c r="F6" s="1791"/>
      <c r="G6" s="1791"/>
      <c r="H6" s="1791"/>
      <c r="I6" s="1791"/>
      <c r="J6" s="179"/>
      <c r="K6" s="179"/>
      <c r="L6" s="303"/>
    </row>
    <row r="7" spans="2:12" ht="15.75" customHeight="1" thickBot="1">
      <c r="B7" s="1790" t="s">
        <v>557</v>
      </c>
      <c r="C7" s="1791"/>
      <c r="D7" s="1791"/>
      <c r="E7" s="1791"/>
      <c r="F7" s="1791"/>
      <c r="G7" s="1791"/>
      <c r="H7" s="179" t="s">
        <v>1044</v>
      </c>
      <c r="I7" s="179"/>
      <c r="J7" s="1792" t="s">
        <v>159</v>
      </c>
      <c r="K7" s="1792"/>
      <c r="L7" s="1793"/>
    </row>
    <row r="8" spans="2:12" s="86" customFormat="1" ht="33.75" customHeight="1">
      <c r="B8" s="1794"/>
      <c r="C8" s="1795"/>
      <c r="D8" s="1795"/>
      <c r="E8" s="1795"/>
      <c r="F8" s="1795"/>
      <c r="G8" s="1796"/>
      <c r="H8" s="1800" t="s">
        <v>541</v>
      </c>
      <c r="I8" s="1802" t="s">
        <v>542</v>
      </c>
      <c r="J8" s="1804" t="s">
        <v>543</v>
      </c>
      <c r="K8" s="1805"/>
      <c r="L8" s="1806"/>
    </row>
    <row r="9" spans="2:12" s="86" customFormat="1" ht="23.25" customHeight="1" thickBot="1">
      <c r="B9" s="1797"/>
      <c r="C9" s="1798"/>
      <c r="D9" s="1798"/>
      <c r="E9" s="1798"/>
      <c r="F9" s="1798"/>
      <c r="G9" s="1799"/>
      <c r="H9" s="1801"/>
      <c r="I9" s="1803"/>
      <c r="J9" s="314" t="s">
        <v>565</v>
      </c>
      <c r="K9" s="315" t="s">
        <v>160</v>
      </c>
      <c r="L9" s="316" t="s">
        <v>566</v>
      </c>
    </row>
    <row r="10" spans="2:12" s="86" customFormat="1" ht="16.5" customHeight="1">
      <c r="B10" s="305">
        <v>1</v>
      </c>
      <c r="C10" s="96"/>
      <c r="D10" s="1807" t="s">
        <v>544</v>
      </c>
      <c r="E10" s="1808"/>
      <c r="F10" s="1808"/>
      <c r="G10" s="1808"/>
      <c r="H10" s="617"/>
      <c r="I10" s="618"/>
      <c r="J10" s="374"/>
      <c r="K10" s="614"/>
      <c r="L10" s="373"/>
    </row>
    <row r="11" spans="2:12" s="86" customFormat="1" ht="16.5" customHeight="1">
      <c r="B11" s="305">
        <v>2</v>
      </c>
      <c r="C11" s="96"/>
      <c r="D11" s="1768" t="s">
        <v>545</v>
      </c>
      <c r="E11" s="1769"/>
      <c r="F11" s="1769"/>
      <c r="G11" s="1769"/>
      <c r="H11" s="619"/>
      <c r="I11" s="620"/>
      <c r="J11" s="369"/>
      <c r="K11" s="615"/>
      <c r="L11" s="368"/>
    </row>
    <row r="12" spans="2:12" s="86" customFormat="1" ht="16.5" customHeight="1">
      <c r="B12" s="305">
        <v>3</v>
      </c>
      <c r="C12" s="96"/>
      <c r="D12" s="1768" t="s">
        <v>546</v>
      </c>
      <c r="E12" s="1769"/>
      <c r="F12" s="1769"/>
      <c r="G12" s="1769"/>
      <c r="H12" s="619"/>
      <c r="I12" s="620"/>
      <c r="J12" s="369"/>
      <c r="K12" s="615"/>
      <c r="L12" s="368"/>
    </row>
    <row r="13" spans="2:12" s="86" customFormat="1" ht="16.5" customHeight="1" thickBot="1">
      <c r="B13" s="306">
        <v>4</v>
      </c>
      <c r="C13" s="307"/>
      <c r="D13" s="1774" t="s">
        <v>547</v>
      </c>
      <c r="E13" s="1774"/>
      <c r="F13" s="1774"/>
      <c r="G13" s="1775"/>
      <c r="H13" s="621"/>
      <c r="I13" s="622"/>
      <c r="J13" s="432"/>
      <c r="K13" s="616"/>
      <c r="L13" s="431"/>
    </row>
    <row r="14" spans="2:12" s="86" customFormat="1" ht="14.25" customHeight="1" thickBot="1">
      <c r="B14" s="1053"/>
      <c r="C14" s="1054"/>
      <c r="D14" s="1055"/>
      <c r="E14" s="309"/>
      <c r="F14" s="310"/>
      <c r="G14" s="310"/>
      <c r="H14" s="310"/>
      <c r="I14" s="310"/>
      <c r="J14" s="311"/>
      <c r="K14" s="311"/>
      <c r="L14" s="312"/>
    </row>
    <row r="15" spans="2:12" ht="16.5" customHeight="1">
      <c r="B15" s="1053"/>
      <c r="C15" s="1054"/>
      <c r="D15" s="308"/>
      <c r="E15" s="313">
        <v>1</v>
      </c>
      <c r="F15" s="1776" t="s">
        <v>548</v>
      </c>
      <c r="G15" s="1777"/>
      <c r="H15" s="1777"/>
      <c r="I15" s="1777"/>
      <c r="J15" s="602"/>
      <c r="K15" s="603"/>
      <c r="L15" s="604"/>
    </row>
    <row r="16" spans="2:12" ht="16.5" customHeight="1">
      <c r="B16" s="1053"/>
      <c r="C16" s="1054"/>
      <c r="D16" s="1055"/>
      <c r="E16" s="304">
        <v>2</v>
      </c>
      <c r="F16" s="1768" t="s">
        <v>549</v>
      </c>
      <c r="G16" s="1769"/>
      <c r="H16" s="1769"/>
      <c r="I16" s="1769"/>
      <c r="J16" s="403"/>
      <c r="K16" s="605"/>
      <c r="L16" s="606"/>
    </row>
    <row r="17" spans="2:13" ht="16.5" customHeight="1">
      <c r="B17" s="1053"/>
      <c r="C17" s="1054"/>
      <c r="D17" s="1055"/>
      <c r="E17" s="304">
        <v>3</v>
      </c>
      <c r="F17" s="1768" t="s">
        <v>550</v>
      </c>
      <c r="G17" s="1769"/>
      <c r="H17" s="1769"/>
      <c r="I17" s="1769"/>
      <c r="J17" s="394">
        <f>J15+J16</f>
        <v>0</v>
      </c>
      <c r="K17" s="623">
        <f t="shared" ref="K17:L17" si="0">K15+K16</f>
        <v>0</v>
      </c>
      <c r="L17" s="624">
        <f t="shared" si="0"/>
        <v>0</v>
      </c>
    </row>
    <row r="18" spans="2:13" ht="16.5" customHeight="1">
      <c r="B18" s="1053"/>
      <c r="C18" s="1054"/>
      <c r="D18" s="1055"/>
      <c r="E18" s="304">
        <v>4</v>
      </c>
      <c r="F18" s="1768" t="s">
        <v>161</v>
      </c>
      <c r="G18" s="1769"/>
      <c r="H18" s="1769"/>
      <c r="I18" s="1769"/>
      <c r="J18" s="625">
        <f>SUM(J19:J25)</f>
        <v>0</v>
      </c>
      <c r="K18" s="623">
        <f>SUM(K19:K26)</f>
        <v>0</v>
      </c>
      <c r="L18" s="623">
        <f>SUM(L19:L26)</f>
        <v>0</v>
      </c>
    </row>
    <row r="19" spans="2:13" ht="16.5" customHeight="1">
      <c r="B19" s="1053"/>
      <c r="C19" s="1054"/>
      <c r="D19" s="308"/>
      <c r="E19" s="304">
        <v>5</v>
      </c>
      <c r="F19" s="1766" t="s">
        <v>402</v>
      </c>
      <c r="G19" s="1767"/>
      <c r="H19" s="1767"/>
      <c r="I19" s="1767"/>
      <c r="J19" s="403"/>
      <c r="K19" s="607"/>
      <c r="L19" s="608"/>
    </row>
    <row r="20" spans="2:13" ht="16.5" customHeight="1">
      <c r="B20" s="1053"/>
      <c r="C20" s="1054"/>
      <c r="D20" s="308"/>
      <c r="E20" s="304">
        <v>6</v>
      </c>
      <c r="F20" s="1766" t="s">
        <v>584</v>
      </c>
      <c r="G20" s="1767"/>
      <c r="H20" s="1767"/>
      <c r="I20" s="1767"/>
      <c r="J20" s="403"/>
      <c r="K20" s="607"/>
      <c r="L20" s="608"/>
      <c r="M20" s="87"/>
    </row>
    <row r="21" spans="2:13" ht="16.5" customHeight="1">
      <c r="B21" s="1053"/>
      <c r="C21" s="1054"/>
      <c r="D21" s="1055"/>
      <c r="E21" s="304">
        <v>7</v>
      </c>
      <c r="F21" s="1766" t="s">
        <v>595</v>
      </c>
      <c r="G21" s="1767"/>
      <c r="H21" s="1767"/>
      <c r="I21" s="1767"/>
      <c r="J21" s="403"/>
      <c r="K21" s="607"/>
      <c r="L21" s="608"/>
    </row>
    <row r="22" spans="2:13" ht="16.5" customHeight="1">
      <c r="B22" s="1053"/>
      <c r="C22" s="1054"/>
      <c r="D22" s="1055"/>
      <c r="E22" s="304">
        <v>8</v>
      </c>
      <c r="F22" s="1766" t="s">
        <v>599</v>
      </c>
      <c r="G22" s="1767"/>
      <c r="H22" s="1767"/>
      <c r="I22" s="1767"/>
      <c r="J22" s="403"/>
      <c r="K22" s="607"/>
      <c r="L22" s="608"/>
    </row>
    <row r="23" spans="2:13" ht="16.5" customHeight="1">
      <c r="B23" s="1053"/>
      <c r="C23" s="1054"/>
      <c r="D23" s="1055"/>
      <c r="E23" s="304">
        <v>9</v>
      </c>
      <c r="F23" s="1766" t="s">
        <v>207</v>
      </c>
      <c r="G23" s="1767"/>
      <c r="H23" s="1767"/>
      <c r="I23" s="1767"/>
      <c r="J23" s="609"/>
      <c r="K23" s="605"/>
      <c r="L23" s="606"/>
    </row>
    <row r="24" spans="2:13" ht="16.5" customHeight="1">
      <c r="B24" s="1053"/>
      <c r="C24" s="1054"/>
      <c r="D24" s="1055"/>
      <c r="E24" s="304">
        <v>10</v>
      </c>
      <c r="F24" s="1766" t="s">
        <v>600</v>
      </c>
      <c r="G24" s="1767"/>
      <c r="H24" s="1767"/>
      <c r="I24" s="1767"/>
      <c r="J24" s="403"/>
      <c r="K24" s="607"/>
      <c r="L24" s="608"/>
    </row>
    <row r="25" spans="2:13" ht="16.5" customHeight="1">
      <c r="B25" s="1053"/>
      <c r="C25" s="1054"/>
      <c r="D25" s="1055"/>
      <c r="E25" s="304">
        <v>11</v>
      </c>
      <c r="F25" s="1766" t="s">
        <v>601</v>
      </c>
      <c r="G25" s="1767"/>
      <c r="H25" s="1767"/>
      <c r="I25" s="1767"/>
      <c r="J25" s="403"/>
      <c r="K25" s="607"/>
      <c r="L25" s="608"/>
    </row>
    <row r="26" spans="2:13" ht="15" customHeight="1">
      <c r="B26" s="1053"/>
      <c r="C26" s="1054"/>
      <c r="D26" s="1055"/>
      <c r="E26" s="304">
        <v>12</v>
      </c>
      <c r="F26" s="1772" t="s">
        <v>162</v>
      </c>
      <c r="G26" s="1773"/>
      <c r="H26" s="1773"/>
      <c r="I26" s="1773"/>
      <c r="J26" s="403"/>
      <c r="K26" s="607"/>
      <c r="L26" s="608"/>
    </row>
    <row r="27" spans="2:13" ht="16.5" customHeight="1">
      <c r="B27" s="1053"/>
      <c r="C27" s="1054"/>
      <c r="D27" s="1055"/>
      <c r="E27" s="304">
        <v>13</v>
      </c>
      <c r="F27" s="1768" t="s">
        <v>163</v>
      </c>
      <c r="G27" s="1769"/>
      <c r="H27" s="1769"/>
      <c r="I27" s="1769"/>
      <c r="J27" s="403"/>
      <c r="K27" s="607"/>
      <c r="L27" s="608"/>
    </row>
    <row r="28" spans="2:13" ht="16.5" customHeight="1">
      <c r="B28" s="1053"/>
      <c r="C28" s="1054"/>
      <c r="D28" s="308"/>
      <c r="E28" s="304">
        <v>14</v>
      </c>
      <c r="F28" s="1768" t="s">
        <v>164</v>
      </c>
      <c r="G28" s="1769"/>
      <c r="H28" s="1769"/>
      <c r="I28" s="1769"/>
      <c r="J28" s="403"/>
      <c r="K28" s="607"/>
      <c r="L28" s="608"/>
    </row>
    <row r="29" spans="2:13" ht="15.75" customHeight="1">
      <c r="B29" s="1053"/>
      <c r="C29" s="1054"/>
      <c r="D29" s="308"/>
      <c r="E29" s="304">
        <v>15</v>
      </c>
      <c r="F29" s="1768" t="s">
        <v>551</v>
      </c>
      <c r="G29" s="1769"/>
      <c r="H29" s="1769"/>
      <c r="I29" s="1769"/>
      <c r="J29" s="376"/>
      <c r="K29" s="442"/>
      <c r="L29" s="610"/>
    </row>
    <row r="30" spans="2:13" s="88" customFormat="1" ht="16.5" customHeight="1">
      <c r="B30" s="1053"/>
      <c r="C30" s="1054"/>
      <c r="D30" s="1055"/>
      <c r="E30" s="521">
        <v>16</v>
      </c>
      <c r="F30" s="522" t="s">
        <v>552</v>
      </c>
      <c r="G30" s="523"/>
      <c r="H30" s="523"/>
      <c r="I30" s="523"/>
      <c r="J30" s="611"/>
      <c r="K30" s="612"/>
      <c r="L30" s="613"/>
    </row>
    <row r="31" spans="2:13" ht="15.75" customHeight="1">
      <c r="B31" s="655"/>
      <c r="C31" s="524"/>
      <c r="D31" s="525"/>
      <c r="E31" s="526"/>
      <c r="F31" s="526"/>
      <c r="G31" s="526"/>
      <c r="H31" s="526"/>
      <c r="I31" s="526"/>
      <c r="J31" s="526"/>
      <c r="K31" s="526"/>
      <c r="L31" s="656"/>
    </row>
    <row r="32" spans="2:13" ht="15.75" customHeight="1">
      <c r="B32" s="657" t="s">
        <v>48</v>
      </c>
      <c r="C32" s="527"/>
      <c r="D32" s="528"/>
      <c r="E32" s="527"/>
      <c r="F32" s="527"/>
      <c r="G32" s="529"/>
      <c r="H32" s="529"/>
      <c r="I32" s="179"/>
      <c r="J32" s="179" t="s">
        <v>655</v>
      </c>
      <c r="K32" s="179"/>
      <c r="L32" s="303"/>
    </row>
    <row r="33" spans="2:12" ht="15.75" customHeight="1">
      <c r="B33" s="658"/>
      <c r="C33" s="530"/>
      <c r="D33" s="528"/>
      <c r="E33" s="530"/>
      <c r="F33" s="530"/>
      <c r="G33" s="529"/>
      <c r="H33" s="529"/>
      <c r="I33" s="179"/>
      <c r="J33" s="179"/>
      <c r="K33" s="179"/>
      <c r="L33" s="303"/>
    </row>
    <row r="34" spans="2:12" ht="15.75" customHeight="1">
      <c r="B34" s="657" t="s">
        <v>49</v>
      </c>
      <c r="C34" s="527"/>
      <c r="D34" s="528"/>
      <c r="E34" s="527"/>
      <c r="F34" s="527"/>
      <c r="G34" s="529"/>
      <c r="H34" s="529"/>
      <c r="I34" s="179"/>
      <c r="J34" s="179" t="s">
        <v>655</v>
      </c>
      <c r="K34" s="179"/>
      <c r="L34" s="303"/>
    </row>
    <row r="35" spans="2:12" ht="12.75" customHeight="1">
      <c r="B35" s="1770"/>
      <c r="C35" s="1771"/>
      <c r="D35" s="1771"/>
      <c r="E35" s="1771"/>
      <c r="F35" s="1771"/>
      <c r="G35" s="1771"/>
      <c r="H35" s="1771"/>
      <c r="I35" s="179"/>
      <c r="J35" s="179"/>
      <c r="K35" s="179"/>
      <c r="L35" s="303"/>
    </row>
    <row r="36" spans="2:12" ht="15.75" customHeight="1">
      <c r="B36" s="302" t="s">
        <v>50</v>
      </c>
      <c r="C36" s="179"/>
      <c r="D36" s="1056"/>
      <c r="E36" s="179"/>
      <c r="F36" s="179"/>
      <c r="G36" s="179"/>
      <c r="H36" s="179"/>
      <c r="I36" s="179"/>
      <c r="J36" s="179"/>
      <c r="K36" s="179"/>
      <c r="L36" s="303"/>
    </row>
    <row r="37" spans="2:12" ht="15.75" customHeight="1">
      <c r="B37" s="1778" t="s">
        <v>564</v>
      </c>
      <c r="C37" s="1779"/>
      <c r="D37" s="1779"/>
      <c r="E37" s="1779"/>
      <c r="F37" s="1779"/>
      <c r="G37" s="1779"/>
      <c r="H37" s="1779"/>
      <c r="I37" s="1779"/>
      <c r="J37" s="1779"/>
      <c r="K37" s="1779"/>
      <c r="L37" s="1780"/>
    </row>
    <row r="38" spans="2:12" ht="15.75" customHeight="1" thickBot="1">
      <c r="B38" s="1781"/>
      <c r="C38" s="1782"/>
      <c r="D38" s="1782"/>
      <c r="E38" s="1782"/>
      <c r="F38" s="1782"/>
      <c r="G38" s="1782"/>
      <c r="H38" s="1782"/>
      <c r="I38" s="1782"/>
      <c r="J38" s="1782"/>
      <c r="K38" s="1782"/>
      <c r="L38" s="1783"/>
    </row>
  </sheetData>
  <sheetProtection algorithmName="SHA-512" hashValue="VYbtpVtWxJgIL+T1UAEw3lGRG+clbhPKNJPwMN8xtE/X50fqasW4ssji/NORS/8Vj59MycMUOK47irgmbrF3Eg==" saltValue="aRBxlhjiqofUxpVnLI/n6g==" spinCount="100000" sheet="1" objects="1" scenarios="1"/>
  <mergeCells count="32">
    <mergeCell ref="B37:L38"/>
    <mergeCell ref="H3:L3"/>
    <mergeCell ref="B4:L4"/>
    <mergeCell ref="B5:L5"/>
    <mergeCell ref="B6:F6"/>
    <mergeCell ref="G6:I6"/>
    <mergeCell ref="B7:G7"/>
    <mergeCell ref="J7:L7"/>
    <mergeCell ref="B8:G9"/>
    <mergeCell ref="H8:H9"/>
    <mergeCell ref="I8:I9"/>
    <mergeCell ref="J8:L8"/>
    <mergeCell ref="F20:I20"/>
    <mergeCell ref="D10:G10"/>
    <mergeCell ref="D11:G11"/>
    <mergeCell ref="D12:G12"/>
    <mergeCell ref="D13:G13"/>
    <mergeCell ref="F15:I15"/>
    <mergeCell ref="F16:I16"/>
    <mergeCell ref="F17:I17"/>
    <mergeCell ref="F18:I18"/>
    <mergeCell ref="F19:I19"/>
    <mergeCell ref="F27:I27"/>
    <mergeCell ref="F28:I28"/>
    <mergeCell ref="F29:I29"/>
    <mergeCell ref="B35:H35"/>
    <mergeCell ref="F21:I21"/>
    <mergeCell ref="F22:I22"/>
    <mergeCell ref="F23:I23"/>
    <mergeCell ref="F24:I24"/>
    <mergeCell ref="F25:I25"/>
    <mergeCell ref="F26:I26"/>
  </mergeCells>
  <pageMargins left="0" right="0" top="0.75" bottom="0.75" header="0.3" footer="0.3"/>
  <pageSetup paperSize="9"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1:W31"/>
  <sheetViews>
    <sheetView zoomScale="130" zoomScaleNormal="130" zoomScaleSheetLayoutView="85" workbookViewId="0">
      <selection activeCell="W17" sqref="W17:X21"/>
    </sheetView>
  </sheetViews>
  <sheetFormatPr defaultRowHeight="12.75"/>
  <cols>
    <col min="1" max="1" width="1.140625" style="25" customWidth="1"/>
    <col min="2" max="2" width="10" style="25" customWidth="1"/>
    <col min="3" max="3" width="33.28515625" style="106" customWidth="1"/>
    <col min="4" max="4" width="8.42578125" style="25" customWidth="1"/>
    <col min="5" max="5" width="8.140625" style="25" customWidth="1"/>
    <col min="6" max="13" width="6.85546875" style="25" customWidth="1"/>
    <col min="14" max="14" width="7.42578125" style="25" customWidth="1"/>
    <col min="15" max="15" width="7.140625" style="25" customWidth="1"/>
    <col min="16" max="16" width="7.42578125" style="25" customWidth="1"/>
    <col min="17" max="17" width="6.42578125" style="25" customWidth="1"/>
    <col min="18" max="18" width="7" style="25" customWidth="1"/>
    <col min="19" max="19" width="6.42578125" style="25" customWidth="1"/>
    <col min="20" max="20" width="7.42578125" style="25" customWidth="1"/>
    <col min="21" max="21" width="8.140625" style="25" customWidth="1"/>
    <col min="22" max="22" width="12.28515625" style="25" customWidth="1"/>
    <col min="23" max="257" width="9.140625" style="25"/>
    <col min="258" max="258" width="3.7109375" style="25" customWidth="1"/>
    <col min="259" max="259" width="29.7109375" style="25" customWidth="1"/>
    <col min="260" max="260" width="8.42578125" style="25" customWidth="1"/>
    <col min="261" max="261" width="8.7109375" style="25" customWidth="1"/>
    <col min="262" max="269" width="6" style="25" customWidth="1"/>
    <col min="270" max="272" width="7.42578125" style="25" customWidth="1"/>
    <col min="273" max="273" width="7.85546875" style="25" customWidth="1"/>
    <col min="274" max="276" width="7.42578125" style="25" customWidth="1"/>
    <col min="277" max="277" width="8" style="25" customWidth="1"/>
    <col min="278" max="278" width="12.28515625" style="25" customWidth="1"/>
    <col min="279" max="513" width="9.140625" style="25"/>
    <col min="514" max="514" width="3.7109375" style="25" customWidth="1"/>
    <col min="515" max="515" width="29.7109375" style="25" customWidth="1"/>
    <col min="516" max="516" width="8.42578125" style="25" customWidth="1"/>
    <col min="517" max="517" width="8.7109375" style="25" customWidth="1"/>
    <col min="518" max="525" width="6" style="25" customWidth="1"/>
    <col min="526" max="528" width="7.42578125" style="25" customWidth="1"/>
    <col min="529" max="529" width="7.85546875" style="25" customWidth="1"/>
    <col min="530" max="532" width="7.42578125" style="25" customWidth="1"/>
    <col min="533" max="533" width="8" style="25" customWidth="1"/>
    <col min="534" max="534" width="12.28515625" style="25" customWidth="1"/>
    <col min="535" max="769" width="9.140625" style="25"/>
    <col min="770" max="770" width="3.7109375" style="25" customWidth="1"/>
    <col min="771" max="771" width="29.7109375" style="25" customWidth="1"/>
    <col min="772" max="772" width="8.42578125" style="25" customWidth="1"/>
    <col min="773" max="773" width="8.7109375" style="25" customWidth="1"/>
    <col min="774" max="781" width="6" style="25" customWidth="1"/>
    <col min="782" max="784" width="7.42578125" style="25" customWidth="1"/>
    <col min="785" max="785" width="7.85546875" style="25" customWidth="1"/>
    <col min="786" max="788" width="7.42578125" style="25" customWidth="1"/>
    <col min="789" max="789" width="8" style="25" customWidth="1"/>
    <col min="790" max="790" width="12.28515625" style="25" customWidth="1"/>
    <col min="791" max="1025" width="9.140625" style="25"/>
    <col min="1026" max="1026" width="3.7109375" style="25" customWidth="1"/>
    <col min="1027" max="1027" width="29.7109375" style="25" customWidth="1"/>
    <col min="1028" max="1028" width="8.42578125" style="25" customWidth="1"/>
    <col min="1029" max="1029" width="8.7109375" style="25" customWidth="1"/>
    <col min="1030" max="1037" width="6" style="25" customWidth="1"/>
    <col min="1038" max="1040" width="7.42578125" style="25" customWidth="1"/>
    <col min="1041" max="1041" width="7.85546875" style="25" customWidth="1"/>
    <col min="1042" max="1044" width="7.42578125" style="25" customWidth="1"/>
    <col min="1045" max="1045" width="8" style="25" customWidth="1"/>
    <col min="1046" max="1046" width="12.28515625" style="25" customWidth="1"/>
    <col min="1047" max="1281" width="9.140625" style="25"/>
    <col min="1282" max="1282" width="3.7109375" style="25" customWidth="1"/>
    <col min="1283" max="1283" width="29.7109375" style="25" customWidth="1"/>
    <col min="1284" max="1284" width="8.42578125" style="25" customWidth="1"/>
    <col min="1285" max="1285" width="8.7109375" style="25" customWidth="1"/>
    <col min="1286" max="1293" width="6" style="25" customWidth="1"/>
    <col min="1294" max="1296" width="7.42578125" style="25" customWidth="1"/>
    <col min="1297" max="1297" width="7.85546875" style="25" customWidth="1"/>
    <col min="1298" max="1300" width="7.42578125" style="25" customWidth="1"/>
    <col min="1301" max="1301" width="8" style="25" customWidth="1"/>
    <col min="1302" max="1302" width="12.28515625" style="25" customWidth="1"/>
    <col min="1303" max="1537" width="9.140625" style="25"/>
    <col min="1538" max="1538" width="3.7109375" style="25" customWidth="1"/>
    <col min="1539" max="1539" width="29.7109375" style="25" customWidth="1"/>
    <col min="1540" max="1540" width="8.42578125" style="25" customWidth="1"/>
    <col min="1541" max="1541" width="8.7109375" style="25" customWidth="1"/>
    <col min="1542" max="1549" width="6" style="25" customWidth="1"/>
    <col min="1550" max="1552" width="7.42578125" style="25" customWidth="1"/>
    <col min="1553" max="1553" width="7.85546875" style="25" customWidth="1"/>
    <col min="1554" max="1556" width="7.42578125" style="25" customWidth="1"/>
    <col min="1557" max="1557" width="8" style="25" customWidth="1"/>
    <col min="1558" max="1558" width="12.28515625" style="25" customWidth="1"/>
    <col min="1559" max="1793" width="9.140625" style="25"/>
    <col min="1794" max="1794" width="3.7109375" style="25" customWidth="1"/>
    <col min="1795" max="1795" width="29.7109375" style="25" customWidth="1"/>
    <col min="1796" max="1796" width="8.42578125" style="25" customWidth="1"/>
    <col min="1797" max="1797" width="8.7109375" style="25" customWidth="1"/>
    <col min="1798" max="1805" width="6" style="25" customWidth="1"/>
    <col min="1806" max="1808" width="7.42578125" style="25" customWidth="1"/>
    <col min="1809" max="1809" width="7.85546875" style="25" customWidth="1"/>
    <col min="1810" max="1812" width="7.42578125" style="25" customWidth="1"/>
    <col min="1813" max="1813" width="8" style="25" customWidth="1"/>
    <col min="1814" max="1814" width="12.28515625" style="25" customWidth="1"/>
    <col min="1815" max="2049" width="9.140625" style="25"/>
    <col min="2050" max="2050" width="3.7109375" style="25" customWidth="1"/>
    <col min="2051" max="2051" width="29.7109375" style="25" customWidth="1"/>
    <col min="2052" max="2052" width="8.42578125" style="25" customWidth="1"/>
    <col min="2053" max="2053" width="8.7109375" style="25" customWidth="1"/>
    <col min="2054" max="2061" width="6" style="25" customWidth="1"/>
    <col min="2062" max="2064" width="7.42578125" style="25" customWidth="1"/>
    <col min="2065" max="2065" width="7.85546875" style="25" customWidth="1"/>
    <col min="2066" max="2068" width="7.42578125" style="25" customWidth="1"/>
    <col min="2069" max="2069" width="8" style="25" customWidth="1"/>
    <col min="2070" max="2070" width="12.28515625" style="25" customWidth="1"/>
    <col min="2071" max="2305" width="9.140625" style="25"/>
    <col min="2306" max="2306" width="3.7109375" style="25" customWidth="1"/>
    <col min="2307" max="2307" width="29.7109375" style="25" customWidth="1"/>
    <col min="2308" max="2308" width="8.42578125" style="25" customWidth="1"/>
    <col min="2309" max="2309" width="8.7109375" style="25" customWidth="1"/>
    <col min="2310" max="2317" width="6" style="25" customWidth="1"/>
    <col min="2318" max="2320" width="7.42578125" style="25" customWidth="1"/>
    <col min="2321" max="2321" width="7.85546875" style="25" customWidth="1"/>
    <col min="2322" max="2324" width="7.42578125" style="25" customWidth="1"/>
    <col min="2325" max="2325" width="8" style="25" customWidth="1"/>
    <col min="2326" max="2326" width="12.28515625" style="25" customWidth="1"/>
    <col min="2327" max="2561" width="9.140625" style="25"/>
    <col min="2562" max="2562" width="3.7109375" style="25" customWidth="1"/>
    <col min="2563" max="2563" width="29.7109375" style="25" customWidth="1"/>
    <col min="2564" max="2564" width="8.42578125" style="25" customWidth="1"/>
    <col min="2565" max="2565" width="8.7109375" style="25" customWidth="1"/>
    <col min="2566" max="2573" width="6" style="25" customWidth="1"/>
    <col min="2574" max="2576" width="7.42578125" style="25" customWidth="1"/>
    <col min="2577" max="2577" width="7.85546875" style="25" customWidth="1"/>
    <col min="2578" max="2580" width="7.42578125" style="25" customWidth="1"/>
    <col min="2581" max="2581" width="8" style="25" customWidth="1"/>
    <col min="2582" max="2582" width="12.28515625" style="25" customWidth="1"/>
    <col min="2583" max="2817" width="9.140625" style="25"/>
    <col min="2818" max="2818" width="3.7109375" style="25" customWidth="1"/>
    <col min="2819" max="2819" width="29.7109375" style="25" customWidth="1"/>
    <col min="2820" max="2820" width="8.42578125" style="25" customWidth="1"/>
    <col min="2821" max="2821" width="8.7109375" style="25" customWidth="1"/>
    <col min="2822" max="2829" width="6" style="25" customWidth="1"/>
    <col min="2830" max="2832" width="7.42578125" style="25" customWidth="1"/>
    <col min="2833" max="2833" width="7.85546875" style="25" customWidth="1"/>
    <col min="2834" max="2836" width="7.42578125" style="25" customWidth="1"/>
    <col min="2837" max="2837" width="8" style="25" customWidth="1"/>
    <col min="2838" max="2838" width="12.28515625" style="25" customWidth="1"/>
    <col min="2839" max="3073" width="9.140625" style="25"/>
    <col min="3074" max="3074" width="3.7109375" style="25" customWidth="1"/>
    <col min="3075" max="3075" width="29.7109375" style="25" customWidth="1"/>
    <col min="3076" max="3076" width="8.42578125" style="25" customWidth="1"/>
    <col min="3077" max="3077" width="8.7109375" style="25" customWidth="1"/>
    <col min="3078" max="3085" width="6" style="25" customWidth="1"/>
    <col min="3086" max="3088" width="7.42578125" style="25" customWidth="1"/>
    <col min="3089" max="3089" width="7.85546875" style="25" customWidth="1"/>
    <col min="3090" max="3092" width="7.42578125" style="25" customWidth="1"/>
    <col min="3093" max="3093" width="8" style="25" customWidth="1"/>
    <col min="3094" max="3094" width="12.28515625" style="25" customWidth="1"/>
    <col min="3095" max="3329" width="9.140625" style="25"/>
    <col min="3330" max="3330" width="3.7109375" style="25" customWidth="1"/>
    <col min="3331" max="3331" width="29.7109375" style="25" customWidth="1"/>
    <col min="3332" max="3332" width="8.42578125" style="25" customWidth="1"/>
    <col min="3333" max="3333" width="8.7109375" style="25" customWidth="1"/>
    <col min="3334" max="3341" width="6" style="25" customWidth="1"/>
    <col min="3342" max="3344" width="7.42578125" style="25" customWidth="1"/>
    <col min="3345" max="3345" width="7.85546875" style="25" customWidth="1"/>
    <col min="3346" max="3348" width="7.42578125" style="25" customWidth="1"/>
    <col min="3349" max="3349" width="8" style="25" customWidth="1"/>
    <col min="3350" max="3350" width="12.28515625" style="25" customWidth="1"/>
    <col min="3351" max="3585" width="9.140625" style="25"/>
    <col min="3586" max="3586" width="3.7109375" style="25" customWidth="1"/>
    <col min="3587" max="3587" width="29.7109375" style="25" customWidth="1"/>
    <col min="3588" max="3588" width="8.42578125" style="25" customWidth="1"/>
    <col min="3589" max="3589" width="8.7109375" style="25" customWidth="1"/>
    <col min="3590" max="3597" width="6" style="25" customWidth="1"/>
    <col min="3598" max="3600" width="7.42578125" style="25" customWidth="1"/>
    <col min="3601" max="3601" width="7.85546875" style="25" customWidth="1"/>
    <col min="3602" max="3604" width="7.42578125" style="25" customWidth="1"/>
    <col min="3605" max="3605" width="8" style="25" customWidth="1"/>
    <col min="3606" max="3606" width="12.28515625" style="25" customWidth="1"/>
    <col min="3607" max="3841" width="9.140625" style="25"/>
    <col min="3842" max="3842" width="3.7109375" style="25" customWidth="1"/>
    <col min="3843" max="3843" width="29.7109375" style="25" customWidth="1"/>
    <col min="3844" max="3844" width="8.42578125" style="25" customWidth="1"/>
    <col min="3845" max="3845" width="8.7109375" style="25" customWidth="1"/>
    <col min="3846" max="3853" width="6" style="25" customWidth="1"/>
    <col min="3854" max="3856" width="7.42578125" style="25" customWidth="1"/>
    <col min="3857" max="3857" width="7.85546875" style="25" customWidth="1"/>
    <col min="3858" max="3860" width="7.42578125" style="25" customWidth="1"/>
    <col min="3861" max="3861" width="8" style="25" customWidth="1"/>
    <col min="3862" max="3862" width="12.28515625" style="25" customWidth="1"/>
    <col min="3863" max="4097" width="9.140625" style="25"/>
    <col min="4098" max="4098" width="3.7109375" style="25" customWidth="1"/>
    <col min="4099" max="4099" width="29.7109375" style="25" customWidth="1"/>
    <col min="4100" max="4100" width="8.42578125" style="25" customWidth="1"/>
    <col min="4101" max="4101" width="8.7109375" style="25" customWidth="1"/>
    <col min="4102" max="4109" width="6" style="25" customWidth="1"/>
    <col min="4110" max="4112" width="7.42578125" style="25" customWidth="1"/>
    <col min="4113" max="4113" width="7.85546875" style="25" customWidth="1"/>
    <col min="4114" max="4116" width="7.42578125" style="25" customWidth="1"/>
    <col min="4117" max="4117" width="8" style="25" customWidth="1"/>
    <col min="4118" max="4118" width="12.28515625" style="25" customWidth="1"/>
    <col min="4119" max="4353" width="9.140625" style="25"/>
    <col min="4354" max="4354" width="3.7109375" style="25" customWidth="1"/>
    <col min="4355" max="4355" width="29.7109375" style="25" customWidth="1"/>
    <col min="4356" max="4356" width="8.42578125" style="25" customWidth="1"/>
    <col min="4357" max="4357" width="8.7109375" style="25" customWidth="1"/>
    <col min="4358" max="4365" width="6" style="25" customWidth="1"/>
    <col min="4366" max="4368" width="7.42578125" style="25" customWidth="1"/>
    <col min="4369" max="4369" width="7.85546875" style="25" customWidth="1"/>
    <col min="4370" max="4372" width="7.42578125" style="25" customWidth="1"/>
    <col min="4373" max="4373" width="8" style="25" customWidth="1"/>
    <col min="4374" max="4374" width="12.28515625" style="25" customWidth="1"/>
    <col min="4375" max="4609" width="9.140625" style="25"/>
    <col min="4610" max="4610" width="3.7109375" style="25" customWidth="1"/>
    <col min="4611" max="4611" width="29.7109375" style="25" customWidth="1"/>
    <col min="4612" max="4612" width="8.42578125" style="25" customWidth="1"/>
    <col min="4613" max="4613" width="8.7109375" style="25" customWidth="1"/>
    <col min="4614" max="4621" width="6" style="25" customWidth="1"/>
    <col min="4622" max="4624" width="7.42578125" style="25" customWidth="1"/>
    <col min="4625" max="4625" width="7.85546875" style="25" customWidth="1"/>
    <col min="4626" max="4628" width="7.42578125" style="25" customWidth="1"/>
    <col min="4629" max="4629" width="8" style="25" customWidth="1"/>
    <col min="4630" max="4630" width="12.28515625" style="25" customWidth="1"/>
    <col min="4631" max="4865" width="9.140625" style="25"/>
    <col min="4866" max="4866" width="3.7109375" style="25" customWidth="1"/>
    <col min="4867" max="4867" width="29.7109375" style="25" customWidth="1"/>
    <col min="4868" max="4868" width="8.42578125" style="25" customWidth="1"/>
    <col min="4869" max="4869" width="8.7109375" style="25" customWidth="1"/>
    <col min="4870" max="4877" width="6" style="25" customWidth="1"/>
    <col min="4878" max="4880" width="7.42578125" style="25" customWidth="1"/>
    <col min="4881" max="4881" width="7.85546875" style="25" customWidth="1"/>
    <col min="4882" max="4884" width="7.42578125" style="25" customWidth="1"/>
    <col min="4885" max="4885" width="8" style="25" customWidth="1"/>
    <col min="4886" max="4886" width="12.28515625" style="25" customWidth="1"/>
    <col min="4887" max="5121" width="9.140625" style="25"/>
    <col min="5122" max="5122" width="3.7109375" style="25" customWidth="1"/>
    <col min="5123" max="5123" width="29.7109375" style="25" customWidth="1"/>
    <col min="5124" max="5124" width="8.42578125" style="25" customWidth="1"/>
    <col min="5125" max="5125" width="8.7109375" style="25" customWidth="1"/>
    <col min="5126" max="5133" width="6" style="25" customWidth="1"/>
    <col min="5134" max="5136" width="7.42578125" style="25" customWidth="1"/>
    <col min="5137" max="5137" width="7.85546875" style="25" customWidth="1"/>
    <col min="5138" max="5140" width="7.42578125" style="25" customWidth="1"/>
    <col min="5141" max="5141" width="8" style="25" customWidth="1"/>
    <col min="5142" max="5142" width="12.28515625" style="25" customWidth="1"/>
    <col min="5143" max="5377" width="9.140625" style="25"/>
    <col min="5378" max="5378" width="3.7109375" style="25" customWidth="1"/>
    <col min="5379" max="5379" width="29.7109375" style="25" customWidth="1"/>
    <col min="5380" max="5380" width="8.42578125" style="25" customWidth="1"/>
    <col min="5381" max="5381" width="8.7109375" style="25" customWidth="1"/>
    <col min="5382" max="5389" width="6" style="25" customWidth="1"/>
    <col min="5390" max="5392" width="7.42578125" style="25" customWidth="1"/>
    <col min="5393" max="5393" width="7.85546875" style="25" customWidth="1"/>
    <col min="5394" max="5396" width="7.42578125" style="25" customWidth="1"/>
    <col min="5397" max="5397" width="8" style="25" customWidth="1"/>
    <col min="5398" max="5398" width="12.28515625" style="25" customWidth="1"/>
    <col min="5399" max="5633" width="9.140625" style="25"/>
    <col min="5634" max="5634" width="3.7109375" style="25" customWidth="1"/>
    <col min="5635" max="5635" width="29.7109375" style="25" customWidth="1"/>
    <col min="5636" max="5636" width="8.42578125" style="25" customWidth="1"/>
    <col min="5637" max="5637" width="8.7109375" style="25" customWidth="1"/>
    <col min="5638" max="5645" width="6" style="25" customWidth="1"/>
    <col min="5646" max="5648" width="7.42578125" style="25" customWidth="1"/>
    <col min="5649" max="5649" width="7.85546875" style="25" customWidth="1"/>
    <col min="5650" max="5652" width="7.42578125" style="25" customWidth="1"/>
    <col min="5653" max="5653" width="8" style="25" customWidth="1"/>
    <col min="5654" max="5654" width="12.28515625" style="25" customWidth="1"/>
    <col min="5655" max="5889" width="9.140625" style="25"/>
    <col min="5890" max="5890" width="3.7109375" style="25" customWidth="1"/>
    <col min="5891" max="5891" width="29.7109375" style="25" customWidth="1"/>
    <col min="5892" max="5892" width="8.42578125" style="25" customWidth="1"/>
    <col min="5893" max="5893" width="8.7109375" style="25" customWidth="1"/>
    <col min="5894" max="5901" width="6" style="25" customWidth="1"/>
    <col min="5902" max="5904" width="7.42578125" style="25" customWidth="1"/>
    <col min="5905" max="5905" width="7.85546875" style="25" customWidth="1"/>
    <col min="5906" max="5908" width="7.42578125" style="25" customWidth="1"/>
    <col min="5909" max="5909" width="8" style="25" customWidth="1"/>
    <col min="5910" max="5910" width="12.28515625" style="25" customWidth="1"/>
    <col min="5911" max="6145" width="9.140625" style="25"/>
    <col min="6146" max="6146" width="3.7109375" style="25" customWidth="1"/>
    <col min="6147" max="6147" width="29.7109375" style="25" customWidth="1"/>
    <col min="6148" max="6148" width="8.42578125" style="25" customWidth="1"/>
    <col min="6149" max="6149" width="8.7109375" style="25" customWidth="1"/>
    <col min="6150" max="6157" width="6" style="25" customWidth="1"/>
    <col min="6158" max="6160" width="7.42578125" style="25" customWidth="1"/>
    <col min="6161" max="6161" width="7.85546875" style="25" customWidth="1"/>
    <col min="6162" max="6164" width="7.42578125" style="25" customWidth="1"/>
    <col min="6165" max="6165" width="8" style="25" customWidth="1"/>
    <col min="6166" max="6166" width="12.28515625" style="25" customWidth="1"/>
    <col min="6167" max="6401" width="9.140625" style="25"/>
    <col min="6402" max="6402" width="3.7109375" style="25" customWidth="1"/>
    <col min="6403" max="6403" width="29.7109375" style="25" customWidth="1"/>
    <col min="6404" max="6404" width="8.42578125" style="25" customWidth="1"/>
    <col min="6405" max="6405" width="8.7109375" style="25" customWidth="1"/>
    <col min="6406" max="6413" width="6" style="25" customWidth="1"/>
    <col min="6414" max="6416" width="7.42578125" style="25" customWidth="1"/>
    <col min="6417" max="6417" width="7.85546875" style="25" customWidth="1"/>
    <col min="6418" max="6420" width="7.42578125" style="25" customWidth="1"/>
    <col min="6421" max="6421" width="8" style="25" customWidth="1"/>
    <col min="6422" max="6422" width="12.28515625" style="25" customWidth="1"/>
    <col min="6423" max="6657" width="9.140625" style="25"/>
    <col min="6658" max="6658" width="3.7109375" style="25" customWidth="1"/>
    <col min="6659" max="6659" width="29.7109375" style="25" customWidth="1"/>
    <col min="6660" max="6660" width="8.42578125" style="25" customWidth="1"/>
    <col min="6661" max="6661" width="8.7109375" style="25" customWidth="1"/>
    <col min="6662" max="6669" width="6" style="25" customWidth="1"/>
    <col min="6670" max="6672" width="7.42578125" style="25" customWidth="1"/>
    <col min="6673" max="6673" width="7.85546875" style="25" customWidth="1"/>
    <col min="6674" max="6676" width="7.42578125" style="25" customWidth="1"/>
    <col min="6677" max="6677" width="8" style="25" customWidth="1"/>
    <col min="6678" max="6678" width="12.28515625" style="25" customWidth="1"/>
    <col min="6679" max="6913" width="9.140625" style="25"/>
    <col min="6914" max="6914" width="3.7109375" style="25" customWidth="1"/>
    <col min="6915" max="6915" width="29.7109375" style="25" customWidth="1"/>
    <col min="6916" max="6916" width="8.42578125" style="25" customWidth="1"/>
    <col min="6917" max="6917" width="8.7109375" style="25" customWidth="1"/>
    <col min="6918" max="6925" width="6" style="25" customWidth="1"/>
    <col min="6926" max="6928" width="7.42578125" style="25" customWidth="1"/>
    <col min="6929" max="6929" width="7.85546875" style="25" customWidth="1"/>
    <col min="6930" max="6932" width="7.42578125" style="25" customWidth="1"/>
    <col min="6933" max="6933" width="8" style="25" customWidth="1"/>
    <col min="6934" max="6934" width="12.28515625" style="25" customWidth="1"/>
    <col min="6935" max="7169" width="9.140625" style="25"/>
    <col min="7170" max="7170" width="3.7109375" style="25" customWidth="1"/>
    <col min="7171" max="7171" width="29.7109375" style="25" customWidth="1"/>
    <col min="7172" max="7172" width="8.42578125" style="25" customWidth="1"/>
    <col min="7173" max="7173" width="8.7109375" style="25" customWidth="1"/>
    <col min="7174" max="7181" width="6" style="25" customWidth="1"/>
    <col min="7182" max="7184" width="7.42578125" style="25" customWidth="1"/>
    <col min="7185" max="7185" width="7.85546875" style="25" customWidth="1"/>
    <col min="7186" max="7188" width="7.42578125" style="25" customWidth="1"/>
    <col min="7189" max="7189" width="8" style="25" customWidth="1"/>
    <col min="7190" max="7190" width="12.28515625" style="25" customWidth="1"/>
    <col min="7191" max="7425" width="9.140625" style="25"/>
    <col min="7426" max="7426" width="3.7109375" style="25" customWidth="1"/>
    <col min="7427" max="7427" width="29.7109375" style="25" customWidth="1"/>
    <col min="7428" max="7428" width="8.42578125" style="25" customWidth="1"/>
    <col min="7429" max="7429" width="8.7109375" style="25" customWidth="1"/>
    <col min="7430" max="7437" width="6" style="25" customWidth="1"/>
    <col min="7438" max="7440" width="7.42578125" style="25" customWidth="1"/>
    <col min="7441" max="7441" width="7.85546875" style="25" customWidth="1"/>
    <col min="7442" max="7444" width="7.42578125" style="25" customWidth="1"/>
    <col min="7445" max="7445" width="8" style="25" customWidth="1"/>
    <col min="7446" max="7446" width="12.28515625" style="25" customWidth="1"/>
    <col min="7447" max="7681" width="9.140625" style="25"/>
    <col min="7682" max="7682" width="3.7109375" style="25" customWidth="1"/>
    <col min="7683" max="7683" width="29.7109375" style="25" customWidth="1"/>
    <col min="7684" max="7684" width="8.42578125" style="25" customWidth="1"/>
    <col min="7685" max="7685" width="8.7109375" style="25" customWidth="1"/>
    <col min="7686" max="7693" width="6" style="25" customWidth="1"/>
    <col min="7694" max="7696" width="7.42578125" style="25" customWidth="1"/>
    <col min="7697" max="7697" width="7.85546875" style="25" customWidth="1"/>
    <col min="7698" max="7700" width="7.42578125" style="25" customWidth="1"/>
    <col min="7701" max="7701" width="8" style="25" customWidth="1"/>
    <col min="7702" max="7702" width="12.28515625" style="25" customWidth="1"/>
    <col min="7703" max="7937" width="9.140625" style="25"/>
    <col min="7938" max="7938" width="3.7109375" style="25" customWidth="1"/>
    <col min="7939" max="7939" width="29.7109375" style="25" customWidth="1"/>
    <col min="7940" max="7940" width="8.42578125" style="25" customWidth="1"/>
    <col min="7941" max="7941" width="8.7109375" style="25" customWidth="1"/>
    <col min="7942" max="7949" width="6" style="25" customWidth="1"/>
    <col min="7950" max="7952" width="7.42578125" style="25" customWidth="1"/>
    <col min="7953" max="7953" width="7.85546875" style="25" customWidth="1"/>
    <col min="7954" max="7956" width="7.42578125" style="25" customWidth="1"/>
    <col min="7957" max="7957" width="8" style="25" customWidth="1"/>
    <col min="7958" max="7958" width="12.28515625" style="25" customWidth="1"/>
    <col min="7959" max="8193" width="9.140625" style="25"/>
    <col min="8194" max="8194" width="3.7109375" style="25" customWidth="1"/>
    <col min="8195" max="8195" width="29.7109375" style="25" customWidth="1"/>
    <col min="8196" max="8196" width="8.42578125" style="25" customWidth="1"/>
    <col min="8197" max="8197" width="8.7109375" style="25" customWidth="1"/>
    <col min="8198" max="8205" width="6" style="25" customWidth="1"/>
    <col min="8206" max="8208" width="7.42578125" style="25" customWidth="1"/>
    <col min="8209" max="8209" width="7.85546875" style="25" customWidth="1"/>
    <col min="8210" max="8212" width="7.42578125" style="25" customWidth="1"/>
    <col min="8213" max="8213" width="8" style="25" customWidth="1"/>
    <col min="8214" max="8214" width="12.28515625" style="25" customWidth="1"/>
    <col min="8215" max="8449" width="9.140625" style="25"/>
    <col min="8450" max="8450" width="3.7109375" style="25" customWidth="1"/>
    <col min="8451" max="8451" width="29.7109375" style="25" customWidth="1"/>
    <col min="8452" max="8452" width="8.42578125" style="25" customWidth="1"/>
    <col min="8453" max="8453" width="8.7109375" style="25" customWidth="1"/>
    <col min="8454" max="8461" width="6" style="25" customWidth="1"/>
    <col min="8462" max="8464" width="7.42578125" style="25" customWidth="1"/>
    <col min="8465" max="8465" width="7.85546875" style="25" customWidth="1"/>
    <col min="8466" max="8468" width="7.42578125" style="25" customWidth="1"/>
    <col min="8469" max="8469" width="8" style="25" customWidth="1"/>
    <col min="8470" max="8470" width="12.28515625" style="25" customWidth="1"/>
    <col min="8471" max="8705" width="9.140625" style="25"/>
    <col min="8706" max="8706" width="3.7109375" style="25" customWidth="1"/>
    <col min="8707" max="8707" width="29.7109375" style="25" customWidth="1"/>
    <col min="8708" max="8708" width="8.42578125" style="25" customWidth="1"/>
    <col min="8709" max="8709" width="8.7109375" style="25" customWidth="1"/>
    <col min="8710" max="8717" width="6" style="25" customWidth="1"/>
    <col min="8718" max="8720" width="7.42578125" style="25" customWidth="1"/>
    <col min="8721" max="8721" width="7.85546875" style="25" customWidth="1"/>
    <col min="8722" max="8724" width="7.42578125" style="25" customWidth="1"/>
    <col min="8725" max="8725" width="8" style="25" customWidth="1"/>
    <col min="8726" max="8726" width="12.28515625" style="25" customWidth="1"/>
    <col min="8727" max="8961" width="9.140625" style="25"/>
    <col min="8962" max="8962" width="3.7109375" style="25" customWidth="1"/>
    <col min="8963" max="8963" width="29.7109375" style="25" customWidth="1"/>
    <col min="8964" max="8964" width="8.42578125" style="25" customWidth="1"/>
    <col min="8965" max="8965" width="8.7109375" style="25" customWidth="1"/>
    <col min="8966" max="8973" width="6" style="25" customWidth="1"/>
    <col min="8974" max="8976" width="7.42578125" style="25" customWidth="1"/>
    <col min="8977" max="8977" width="7.85546875" style="25" customWidth="1"/>
    <col min="8978" max="8980" width="7.42578125" style="25" customWidth="1"/>
    <col min="8981" max="8981" width="8" style="25" customWidth="1"/>
    <col min="8982" max="8982" width="12.28515625" style="25" customWidth="1"/>
    <col min="8983" max="9217" width="9.140625" style="25"/>
    <col min="9218" max="9218" width="3.7109375" style="25" customWidth="1"/>
    <col min="9219" max="9219" width="29.7109375" style="25" customWidth="1"/>
    <col min="9220" max="9220" width="8.42578125" style="25" customWidth="1"/>
    <col min="9221" max="9221" width="8.7109375" style="25" customWidth="1"/>
    <col min="9222" max="9229" width="6" style="25" customWidth="1"/>
    <col min="9230" max="9232" width="7.42578125" style="25" customWidth="1"/>
    <col min="9233" max="9233" width="7.85546875" style="25" customWidth="1"/>
    <col min="9234" max="9236" width="7.42578125" style="25" customWidth="1"/>
    <col min="9237" max="9237" width="8" style="25" customWidth="1"/>
    <col min="9238" max="9238" width="12.28515625" style="25" customWidth="1"/>
    <col min="9239" max="9473" width="9.140625" style="25"/>
    <col min="9474" max="9474" width="3.7109375" style="25" customWidth="1"/>
    <col min="9475" max="9475" width="29.7109375" style="25" customWidth="1"/>
    <col min="9476" max="9476" width="8.42578125" style="25" customWidth="1"/>
    <col min="9477" max="9477" width="8.7109375" style="25" customWidth="1"/>
    <col min="9478" max="9485" width="6" style="25" customWidth="1"/>
    <col min="9486" max="9488" width="7.42578125" style="25" customWidth="1"/>
    <col min="9489" max="9489" width="7.85546875" style="25" customWidth="1"/>
    <col min="9490" max="9492" width="7.42578125" style="25" customWidth="1"/>
    <col min="9493" max="9493" width="8" style="25" customWidth="1"/>
    <col min="9494" max="9494" width="12.28515625" style="25" customWidth="1"/>
    <col min="9495" max="9729" width="9.140625" style="25"/>
    <col min="9730" max="9730" width="3.7109375" style="25" customWidth="1"/>
    <col min="9731" max="9731" width="29.7109375" style="25" customWidth="1"/>
    <col min="9732" max="9732" width="8.42578125" style="25" customWidth="1"/>
    <col min="9733" max="9733" width="8.7109375" style="25" customWidth="1"/>
    <col min="9734" max="9741" width="6" style="25" customWidth="1"/>
    <col min="9742" max="9744" width="7.42578125" style="25" customWidth="1"/>
    <col min="9745" max="9745" width="7.85546875" style="25" customWidth="1"/>
    <col min="9746" max="9748" width="7.42578125" style="25" customWidth="1"/>
    <col min="9749" max="9749" width="8" style="25" customWidth="1"/>
    <col min="9750" max="9750" width="12.28515625" style="25" customWidth="1"/>
    <col min="9751" max="9985" width="9.140625" style="25"/>
    <col min="9986" max="9986" width="3.7109375" style="25" customWidth="1"/>
    <col min="9987" max="9987" width="29.7109375" style="25" customWidth="1"/>
    <col min="9988" max="9988" width="8.42578125" style="25" customWidth="1"/>
    <col min="9989" max="9989" width="8.7109375" style="25" customWidth="1"/>
    <col min="9990" max="9997" width="6" style="25" customWidth="1"/>
    <col min="9998" max="10000" width="7.42578125" style="25" customWidth="1"/>
    <col min="10001" max="10001" width="7.85546875" style="25" customWidth="1"/>
    <col min="10002" max="10004" width="7.42578125" style="25" customWidth="1"/>
    <col min="10005" max="10005" width="8" style="25" customWidth="1"/>
    <col min="10006" max="10006" width="12.28515625" style="25" customWidth="1"/>
    <col min="10007" max="10241" width="9.140625" style="25"/>
    <col min="10242" max="10242" width="3.7109375" style="25" customWidth="1"/>
    <col min="10243" max="10243" width="29.7109375" style="25" customWidth="1"/>
    <col min="10244" max="10244" width="8.42578125" style="25" customWidth="1"/>
    <col min="10245" max="10245" width="8.7109375" style="25" customWidth="1"/>
    <col min="10246" max="10253" width="6" style="25" customWidth="1"/>
    <col min="10254" max="10256" width="7.42578125" style="25" customWidth="1"/>
    <col min="10257" max="10257" width="7.85546875" style="25" customWidth="1"/>
    <col min="10258" max="10260" width="7.42578125" style="25" customWidth="1"/>
    <col min="10261" max="10261" width="8" style="25" customWidth="1"/>
    <col min="10262" max="10262" width="12.28515625" style="25" customWidth="1"/>
    <col min="10263" max="10497" width="9.140625" style="25"/>
    <col min="10498" max="10498" width="3.7109375" style="25" customWidth="1"/>
    <col min="10499" max="10499" width="29.7109375" style="25" customWidth="1"/>
    <col min="10500" max="10500" width="8.42578125" style="25" customWidth="1"/>
    <col min="10501" max="10501" width="8.7109375" style="25" customWidth="1"/>
    <col min="10502" max="10509" width="6" style="25" customWidth="1"/>
    <col min="10510" max="10512" width="7.42578125" style="25" customWidth="1"/>
    <col min="10513" max="10513" width="7.85546875" style="25" customWidth="1"/>
    <col min="10514" max="10516" width="7.42578125" style="25" customWidth="1"/>
    <col min="10517" max="10517" width="8" style="25" customWidth="1"/>
    <col min="10518" max="10518" width="12.28515625" style="25" customWidth="1"/>
    <col min="10519" max="10753" width="9.140625" style="25"/>
    <col min="10754" max="10754" width="3.7109375" style="25" customWidth="1"/>
    <col min="10755" max="10755" width="29.7109375" style="25" customWidth="1"/>
    <col min="10756" max="10756" width="8.42578125" style="25" customWidth="1"/>
    <col min="10757" max="10757" width="8.7109375" style="25" customWidth="1"/>
    <col min="10758" max="10765" width="6" style="25" customWidth="1"/>
    <col min="10766" max="10768" width="7.42578125" style="25" customWidth="1"/>
    <col min="10769" max="10769" width="7.85546875" style="25" customWidth="1"/>
    <col min="10770" max="10772" width="7.42578125" style="25" customWidth="1"/>
    <col min="10773" max="10773" width="8" style="25" customWidth="1"/>
    <col min="10774" max="10774" width="12.28515625" style="25" customWidth="1"/>
    <col min="10775" max="11009" width="9.140625" style="25"/>
    <col min="11010" max="11010" width="3.7109375" style="25" customWidth="1"/>
    <col min="11011" max="11011" width="29.7109375" style="25" customWidth="1"/>
    <col min="11012" max="11012" width="8.42578125" style="25" customWidth="1"/>
    <col min="11013" max="11013" width="8.7109375" style="25" customWidth="1"/>
    <col min="11014" max="11021" width="6" style="25" customWidth="1"/>
    <col min="11022" max="11024" width="7.42578125" style="25" customWidth="1"/>
    <col min="11025" max="11025" width="7.85546875" style="25" customWidth="1"/>
    <col min="11026" max="11028" width="7.42578125" style="25" customWidth="1"/>
    <col min="11029" max="11029" width="8" style="25" customWidth="1"/>
    <col min="11030" max="11030" width="12.28515625" style="25" customWidth="1"/>
    <col min="11031" max="11265" width="9.140625" style="25"/>
    <col min="11266" max="11266" width="3.7109375" style="25" customWidth="1"/>
    <col min="11267" max="11267" width="29.7109375" style="25" customWidth="1"/>
    <col min="11268" max="11268" width="8.42578125" style="25" customWidth="1"/>
    <col min="11269" max="11269" width="8.7109375" style="25" customWidth="1"/>
    <col min="11270" max="11277" width="6" style="25" customWidth="1"/>
    <col min="11278" max="11280" width="7.42578125" style="25" customWidth="1"/>
    <col min="11281" max="11281" width="7.85546875" style="25" customWidth="1"/>
    <col min="11282" max="11284" width="7.42578125" style="25" customWidth="1"/>
    <col min="11285" max="11285" width="8" style="25" customWidth="1"/>
    <col min="11286" max="11286" width="12.28515625" style="25" customWidth="1"/>
    <col min="11287" max="11521" width="9.140625" style="25"/>
    <col min="11522" max="11522" width="3.7109375" style="25" customWidth="1"/>
    <col min="11523" max="11523" width="29.7109375" style="25" customWidth="1"/>
    <col min="11524" max="11524" width="8.42578125" style="25" customWidth="1"/>
    <col min="11525" max="11525" width="8.7109375" style="25" customWidth="1"/>
    <col min="11526" max="11533" width="6" style="25" customWidth="1"/>
    <col min="11534" max="11536" width="7.42578125" style="25" customWidth="1"/>
    <col min="11537" max="11537" width="7.85546875" style="25" customWidth="1"/>
    <col min="11538" max="11540" width="7.42578125" style="25" customWidth="1"/>
    <col min="11541" max="11541" width="8" style="25" customWidth="1"/>
    <col min="11542" max="11542" width="12.28515625" style="25" customWidth="1"/>
    <col min="11543" max="11777" width="9.140625" style="25"/>
    <col min="11778" max="11778" width="3.7109375" style="25" customWidth="1"/>
    <col min="11779" max="11779" width="29.7109375" style="25" customWidth="1"/>
    <col min="11780" max="11780" width="8.42578125" style="25" customWidth="1"/>
    <col min="11781" max="11781" width="8.7109375" style="25" customWidth="1"/>
    <col min="11782" max="11789" width="6" style="25" customWidth="1"/>
    <col min="11790" max="11792" width="7.42578125" style="25" customWidth="1"/>
    <col min="11793" max="11793" width="7.85546875" style="25" customWidth="1"/>
    <col min="11794" max="11796" width="7.42578125" style="25" customWidth="1"/>
    <col min="11797" max="11797" width="8" style="25" customWidth="1"/>
    <col min="11798" max="11798" width="12.28515625" style="25" customWidth="1"/>
    <col min="11799" max="12033" width="9.140625" style="25"/>
    <col min="12034" max="12034" width="3.7109375" style="25" customWidth="1"/>
    <col min="12035" max="12035" width="29.7109375" style="25" customWidth="1"/>
    <col min="12036" max="12036" width="8.42578125" style="25" customWidth="1"/>
    <col min="12037" max="12037" width="8.7109375" style="25" customWidth="1"/>
    <col min="12038" max="12045" width="6" style="25" customWidth="1"/>
    <col min="12046" max="12048" width="7.42578125" style="25" customWidth="1"/>
    <col min="12049" max="12049" width="7.85546875" style="25" customWidth="1"/>
    <col min="12050" max="12052" width="7.42578125" style="25" customWidth="1"/>
    <col min="12053" max="12053" width="8" style="25" customWidth="1"/>
    <col min="12054" max="12054" width="12.28515625" style="25" customWidth="1"/>
    <col min="12055" max="12289" width="9.140625" style="25"/>
    <col min="12290" max="12290" width="3.7109375" style="25" customWidth="1"/>
    <col min="12291" max="12291" width="29.7109375" style="25" customWidth="1"/>
    <col min="12292" max="12292" width="8.42578125" style="25" customWidth="1"/>
    <col min="12293" max="12293" width="8.7109375" style="25" customWidth="1"/>
    <col min="12294" max="12301" width="6" style="25" customWidth="1"/>
    <col min="12302" max="12304" width="7.42578125" style="25" customWidth="1"/>
    <col min="12305" max="12305" width="7.85546875" style="25" customWidth="1"/>
    <col min="12306" max="12308" width="7.42578125" style="25" customWidth="1"/>
    <col min="12309" max="12309" width="8" style="25" customWidth="1"/>
    <col min="12310" max="12310" width="12.28515625" style="25" customWidth="1"/>
    <col min="12311" max="12545" width="9.140625" style="25"/>
    <col min="12546" max="12546" width="3.7109375" style="25" customWidth="1"/>
    <col min="12547" max="12547" width="29.7109375" style="25" customWidth="1"/>
    <col min="12548" max="12548" width="8.42578125" style="25" customWidth="1"/>
    <col min="12549" max="12549" width="8.7109375" style="25" customWidth="1"/>
    <col min="12550" max="12557" width="6" style="25" customWidth="1"/>
    <col min="12558" max="12560" width="7.42578125" style="25" customWidth="1"/>
    <col min="12561" max="12561" width="7.85546875" style="25" customWidth="1"/>
    <col min="12562" max="12564" width="7.42578125" style="25" customWidth="1"/>
    <col min="12565" max="12565" width="8" style="25" customWidth="1"/>
    <col min="12566" max="12566" width="12.28515625" style="25" customWidth="1"/>
    <col min="12567" max="12801" width="9.140625" style="25"/>
    <col min="12802" max="12802" width="3.7109375" style="25" customWidth="1"/>
    <col min="12803" max="12803" width="29.7109375" style="25" customWidth="1"/>
    <col min="12804" max="12804" width="8.42578125" style="25" customWidth="1"/>
    <col min="12805" max="12805" width="8.7109375" style="25" customWidth="1"/>
    <col min="12806" max="12813" width="6" style="25" customWidth="1"/>
    <col min="12814" max="12816" width="7.42578125" style="25" customWidth="1"/>
    <col min="12817" max="12817" width="7.85546875" style="25" customWidth="1"/>
    <col min="12818" max="12820" width="7.42578125" style="25" customWidth="1"/>
    <col min="12821" max="12821" width="8" style="25" customWidth="1"/>
    <col min="12822" max="12822" width="12.28515625" style="25" customWidth="1"/>
    <col min="12823" max="13057" width="9.140625" style="25"/>
    <col min="13058" max="13058" width="3.7109375" style="25" customWidth="1"/>
    <col min="13059" max="13059" width="29.7109375" style="25" customWidth="1"/>
    <col min="13060" max="13060" width="8.42578125" style="25" customWidth="1"/>
    <col min="13061" max="13061" width="8.7109375" style="25" customWidth="1"/>
    <col min="13062" max="13069" width="6" style="25" customWidth="1"/>
    <col min="13070" max="13072" width="7.42578125" style="25" customWidth="1"/>
    <col min="13073" max="13073" width="7.85546875" style="25" customWidth="1"/>
    <col min="13074" max="13076" width="7.42578125" style="25" customWidth="1"/>
    <col min="13077" max="13077" width="8" style="25" customWidth="1"/>
    <col min="13078" max="13078" width="12.28515625" style="25" customWidth="1"/>
    <col min="13079" max="13313" width="9.140625" style="25"/>
    <col min="13314" max="13314" width="3.7109375" style="25" customWidth="1"/>
    <col min="13315" max="13315" width="29.7109375" style="25" customWidth="1"/>
    <col min="13316" max="13316" width="8.42578125" style="25" customWidth="1"/>
    <col min="13317" max="13317" width="8.7109375" style="25" customWidth="1"/>
    <col min="13318" max="13325" width="6" style="25" customWidth="1"/>
    <col min="13326" max="13328" width="7.42578125" style="25" customWidth="1"/>
    <col min="13329" max="13329" width="7.85546875" style="25" customWidth="1"/>
    <col min="13330" max="13332" width="7.42578125" style="25" customWidth="1"/>
    <col min="13333" max="13333" width="8" style="25" customWidth="1"/>
    <col min="13334" max="13334" width="12.28515625" style="25" customWidth="1"/>
    <col min="13335" max="13569" width="9.140625" style="25"/>
    <col min="13570" max="13570" width="3.7109375" style="25" customWidth="1"/>
    <col min="13571" max="13571" width="29.7109375" style="25" customWidth="1"/>
    <col min="13572" max="13572" width="8.42578125" style="25" customWidth="1"/>
    <col min="13573" max="13573" width="8.7109375" style="25" customWidth="1"/>
    <col min="13574" max="13581" width="6" style="25" customWidth="1"/>
    <col min="13582" max="13584" width="7.42578125" style="25" customWidth="1"/>
    <col min="13585" max="13585" width="7.85546875" style="25" customWidth="1"/>
    <col min="13586" max="13588" width="7.42578125" style="25" customWidth="1"/>
    <col min="13589" max="13589" width="8" style="25" customWidth="1"/>
    <col min="13590" max="13590" width="12.28515625" style="25" customWidth="1"/>
    <col min="13591" max="13825" width="9.140625" style="25"/>
    <col min="13826" max="13826" width="3.7109375" style="25" customWidth="1"/>
    <col min="13827" max="13827" width="29.7109375" style="25" customWidth="1"/>
    <col min="13828" max="13828" width="8.42578125" style="25" customWidth="1"/>
    <col min="13829" max="13829" width="8.7109375" style="25" customWidth="1"/>
    <col min="13830" max="13837" width="6" style="25" customWidth="1"/>
    <col min="13838" max="13840" width="7.42578125" style="25" customWidth="1"/>
    <col min="13841" max="13841" width="7.85546875" style="25" customWidth="1"/>
    <col min="13842" max="13844" width="7.42578125" style="25" customWidth="1"/>
    <col min="13845" max="13845" width="8" style="25" customWidth="1"/>
    <col min="13846" max="13846" width="12.28515625" style="25" customWidth="1"/>
    <col min="13847" max="14081" width="9.140625" style="25"/>
    <col min="14082" max="14082" width="3.7109375" style="25" customWidth="1"/>
    <col min="14083" max="14083" width="29.7109375" style="25" customWidth="1"/>
    <col min="14084" max="14084" width="8.42578125" style="25" customWidth="1"/>
    <col min="14085" max="14085" width="8.7109375" style="25" customWidth="1"/>
    <col min="14086" max="14093" width="6" style="25" customWidth="1"/>
    <col min="14094" max="14096" width="7.42578125" style="25" customWidth="1"/>
    <col min="14097" max="14097" width="7.85546875" style="25" customWidth="1"/>
    <col min="14098" max="14100" width="7.42578125" style="25" customWidth="1"/>
    <col min="14101" max="14101" width="8" style="25" customWidth="1"/>
    <col min="14102" max="14102" width="12.28515625" style="25" customWidth="1"/>
    <col min="14103" max="14337" width="9.140625" style="25"/>
    <col min="14338" max="14338" width="3.7109375" style="25" customWidth="1"/>
    <col min="14339" max="14339" width="29.7109375" style="25" customWidth="1"/>
    <col min="14340" max="14340" width="8.42578125" style="25" customWidth="1"/>
    <col min="14341" max="14341" width="8.7109375" style="25" customWidth="1"/>
    <col min="14342" max="14349" width="6" style="25" customWidth="1"/>
    <col min="14350" max="14352" width="7.42578125" style="25" customWidth="1"/>
    <col min="14353" max="14353" width="7.85546875" style="25" customWidth="1"/>
    <col min="14354" max="14356" width="7.42578125" style="25" customWidth="1"/>
    <col min="14357" max="14357" width="8" style="25" customWidth="1"/>
    <col min="14358" max="14358" width="12.28515625" style="25" customWidth="1"/>
    <col min="14359" max="14593" width="9.140625" style="25"/>
    <col min="14594" max="14594" width="3.7109375" style="25" customWidth="1"/>
    <col min="14595" max="14595" width="29.7109375" style="25" customWidth="1"/>
    <col min="14596" max="14596" width="8.42578125" style="25" customWidth="1"/>
    <col min="14597" max="14597" width="8.7109375" style="25" customWidth="1"/>
    <col min="14598" max="14605" width="6" style="25" customWidth="1"/>
    <col min="14606" max="14608" width="7.42578125" style="25" customWidth="1"/>
    <col min="14609" max="14609" width="7.85546875" style="25" customWidth="1"/>
    <col min="14610" max="14612" width="7.42578125" style="25" customWidth="1"/>
    <col min="14613" max="14613" width="8" style="25" customWidth="1"/>
    <col min="14614" max="14614" width="12.28515625" style="25" customWidth="1"/>
    <col min="14615" max="14849" width="9.140625" style="25"/>
    <col min="14850" max="14850" width="3.7109375" style="25" customWidth="1"/>
    <col min="14851" max="14851" width="29.7109375" style="25" customWidth="1"/>
    <col min="14852" max="14852" width="8.42578125" style="25" customWidth="1"/>
    <col min="14853" max="14853" width="8.7109375" style="25" customWidth="1"/>
    <col min="14854" max="14861" width="6" style="25" customWidth="1"/>
    <col min="14862" max="14864" width="7.42578125" style="25" customWidth="1"/>
    <col min="14865" max="14865" width="7.85546875" style="25" customWidth="1"/>
    <col min="14866" max="14868" width="7.42578125" style="25" customWidth="1"/>
    <col min="14869" max="14869" width="8" style="25" customWidth="1"/>
    <col min="14870" max="14870" width="12.28515625" style="25" customWidth="1"/>
    <col min="14871" max="15105" width="9.140625" style="25"/>
    <col min="15106" max="15106" width="3.7109375" style="25" customWidth="1"/>
    <col min="15107" max="15107" width="29.7109375" style="25" customWidth="1"/>
    <col min="15108" max="15108" width="8.42578125" style="25" customWidth="1"/>
    <col min="15109" max="15109" width="8.7109375" style="25" customWidth="1"/>
    <col min="15110" max="15117" width="6" style="25" customWidth="1"/>
    <col min="15118" max="15120" width="7.42578125" style="25" customWidth="1"/>
    <col min="15121" max="15121" width="7.85546875" style="25" customWidth="1"/>
    <col min="15122" max="15124" width="7.42578125" style="25" customWidth="1"/>
    <col min="15125" max="15125" width="8" style="25" customWidth="1"/>
    <col min="15126" max="15126" width="12.28515625" style="25" customWidth="1"/>
    <col min="15127" max="15361" width="9.140625" style="25"/>
    <col min="15362" max="15362" width="3.7109375" style="25" customWidth="1"/>
    <col min="15363" max="15363" width="29.7109375" style="25" customWidth="1"/>
    <col min="15364" max="15364" width="8.42578125" style="25" customWidth="1"/>
    <col min="15365" max="15365" width="8.7109375" style="25" customWidth="1"/>
    <col min="15366" max="15373" width="6" style="25" customWidth="1"/>
    <col min="15374" max="15376" width="7.42578125" style="25" customWidth="1"/>
    <col min="15377" max="15377" width="7.85546875" style="25" customWidth="1"/>
    <col min="15378" max="15380" width="7.42578125" style="25" customWidth="1"/>
    <col min="15381" max="15381" width="8" style="25" customWidth="1"/>
    <col min="15382" max="15382" width="12.28515625" style="25" customWidth="1"/>
    <col min="15383" max="15617" width="9.140625" style="25"/>
    <col min="15618" max="15618" width="3.7109375" style="25" customWidth="1"/>
    <col min="15619" max="15619" width="29.7109375" style="25" customWidth="1"/>
    <col min="15620" max="15620" width="8.42578125" style="25" customWidth="1"/>
    <col min="15621" max="15621" width="8.7109375" style="25" customWidth="1"/>
    <col min="15622" max="15629" width="6" style="25" customWidth="1"/>
    <col min="15630" max="15632" width="7.42578125" style="25" customWidth="1"/>
    <col min="15633" max="15633" width="7.85546875" style="25" customWidth="1"/>
    <col min="15634" max="15636" width="7.42578125" style="25" customWidth="1"/>
    <col min="15637" max="15637" width="8" style="25" customWidth="1"/>
    <col min="15638" max="15638" width="12.28515625" style="25" customWidth="1"/>
    <col min="15639" max="15873" width="9.140625" style="25"/>
    <col min="15874" max="15874" width="3.7109375" style="25" customWidth="1"/>
    <col min="15875" max="15875" width="29.7109375" style="25" customWidth="1"/>
    <col min="15876" max="15876" width="8.42578125" style="25" customWidth="1"/>
    <col min="15877" max="15877" width="8.7109375" style="25" customWidth="1"/>
    <col min="15878" max="15885" width="6" style="25" customWidth="1"/>
    <col min="15886" max="15888" width="7.42578125" style="25" customWidth="1"/>
    <col min="15889" max="15889" width="7.85546875" style="25" customWidth="1"/>
    <col min="15890" max="15892" width="7.42578125" style="25" customWidth="1"/>
    <col min="15893" max="15893" width="8" style="25" customWidth="1"/>
    <col min="15894" max="15894" width="12.28515625" style="25" customWidth="1"/>
    <col min="15895" max="16129" width="9.140625" style="25"/>
    <col min="16130" max="16130" width="3.7109375" style="25" customWidth="1"/>
    <col min="16131" max="16131" width="29.7109375" style="25" customWidth="1"/>
    <col min="16132" max="16132" width="8.42578125" style="25" customWidth="1"/>
    <col min="16133" max="16133" width="8.7109375" style="25" customWidth="1"/>
    <col min="16134" max="16141" width="6" style="25" customWidth="1"/>
    <col min="16142" max="16144" width="7.42578125" style="25" customWidth="1"/>
    <col min="16145" max="16145" width="7.85546875" style="25" customWidth="1"/>
    <col min="16146" max="16148" width="7.42578125" style="25" customWidth="1"/>
    <col min="16149" max="16149" width="8" style="25" customWidth="1"/>
    <col min="16150" max="16150" width="12.28515625" style="25" customWidth="1"/>
    <col min="16151" max="16384" width="9.140625" style="25"/>
  </cols>
  <sheetData>
    <row r="1" spans="2:23" ht="5.25" customHeight="1" thickBot="1"/>
    <row r="2" spans="2:23" s="18" customFormat="1" ht="17.25" customHeight="1">
      <c r="B2" s="200"/>
      <c r="C2" s="20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1809" t="s">
        <v>640</v>
      </c>
      <c r="R2" s="1809"/>
      <c r="S2" s="1809"/>
      <c r="T2" s="1809"/>
      <c r="U2" s="1810"/>
      <c r="V2" s="17"/>
    </row>
    <row r="3" spans="2:23" s="18" customFormat="1" ht="15">
      <c r="B3" s="204"/>
      <c r="C3" s="198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317"/>
      <c r="V3" s="16"/>
    </row>
    <row r="4" spans="2:23" s="18" customFormat="1" ht="18" customHeight="1">
      <c r="B4" s="204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2"/>
      <c r="V4" s="19"/>
    </row>
    <row r="5" spans="2:23" s="18" customFormat="1" ht="17.25" customHeight="1">
      <c r="B5" s="204"/>
      <c r="C5" s="1813" t="s">
        <v>209</v>
      </c>
      <c r="D5" s="1813"/>
      <c r="E5" s="1813"/>
      <c r="F5" s="1813"/>
      <c r="G5" s="1813"/>
      <c r="H5" s="1813"/>
      <c r="I5" s="1813"/>
      <c r="J5" s="1813"/>
      <c r="K5" s="1813"/>
      <c r="L5" s="1813"/>
      <c r="M5" s="1813"/>
      <c r="N5" s="1813"/>
      <c r="O5" s="1813"/>
      <c r="P5" s="1813"/>
      <c r="Q5" s="1813"/>
      <c r="R5" s="1813"/>
      <c r="S5" s="1813"/>
      <c r="T5" s="1813"/>
      <c r="U5" s="1814"/>
      <c r="V5" s="20"/>
    </row>
    <row r="6" spans="2:23" s="18" customFormat="1" ht="15.75" customHeight="1">
      <c r="B6" s="204"/>
      <c r="C6" s="1813"/>
      <c r="D6" s="1813"/>
      <c r="E6" s="1813"/>
      <c r="F6" s="1813"/>
      <c r="G6" s="1813"/>
      <c r="H6" s="1813"/>
      <c r="I6" s="1813"/>
      <c r="J6" s="1813"/>
      <c r="K6" s="1813"/>
      <c r="L6" s="1813"/>
      <c r="M6" s="1813"/>
      <c r="N6" s="1813"/>
      <c r="O6" s="1813"/>
      <c r="P6" s="1813"/>
      <c r="Q6" s="1813"/>
      <c r="R6" s="1813"/>
      <c r="S6" s="1813"/>
      <c r="T6" s="1813"/>
      <c r="U6" s="1814"/>
      <c r="V6" s="20"/>
    </row>
    <row r="7" spans="2:23" s="18" customFormat="1" ht="12" customHeight="1">
      <c r="B7" s="318"/>
      <c r="C7" s="198"/>
      <c r="D7" s="319"/>
      <c r="E7" s="319"/>
      <c r="F7" s="319"/>
      <c r="G7" s="31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317"/>
      <c r="V7" s="16"/>
    </row>
    <row r="8" spans="2:23" s="18" customFormat="1" ht="12" customHeight="1">
      <c r="B8" s="1815"/>
      <c r="C8" s="1816"/>
      <c r="D8" s="1816"/>
      <c r="E8" s="1816"/>
      <c r="F8" s="1816"/>
      <c r="G8" s="1816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317"/>
      <c r="V8" s="16"/>
    </row>
    <row r="9" spans="2:23" s="18" customFormat="1" ht="18">
      <c r="B9" s="1190" t="str">
        <f>'დანართი 1'!B5:D5</f>
        <v xml:space="preserve">ორგანიზაციის დასახელება       სსიპ განათლების მართვის საინფორმაციო სისტემა </v>
      </c>
      <c r="C9" s="1191"/>
      <c r="D9" s="1191"/>
      <c r="E9" s="1191"/>
      <c r="F9" s="1191"/>
      <c r="G9" s="1191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1" t="s">
        <v>1046</v>
      </c>
      <c r="T9" s="1817" t="s">
        <v>1047</v>
      </c>
      <c r="U9" s="1818"/>
      <c r="V9" s="17"/>
      <c r="W9" s="22"/>
    </row>
    <row r="10" spans="2:23" s="18" customFormat="1" ht="15">
      <c r="B10" s="322"/>
      <c r="C10" s="324"/>
      <c r="D10" s="323"/>
      <c r="E10" s="323"/>
      <c r="F10" s="323"/>
      <c r="G10" s="323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5"/>
      <c r="V10" s="21"/>
    </row>
    <row r="11" spans="2:23" s="18" customFormat="1" ht="15">
      <c r="B11" s="322" t="s">
        <v>210</v>
      </c>
      <c r="C11" s="265"/>
      <c r="D11" s="323"/>
      <c r="E11" s="323"/>
      <c r="F11" s="323"/>
      <c r="G11" s="323"/>
      <c r="H11" s="323"/>
      <c r="I11" s="323"/>
      <c r="J11" s="326" t="s">
        <v>1045</v>
      </c>
      <c r="K11" s="326"/>
      <c r="L11" s="323"/>
      <c r="M11" s="323"/>
      <c r="N11" s="323"/>
      <c r="O11" s="323"/>
      <c r="P11" s="323"/>
      <c r="Q11" s="1817" t="s">
        <v>211</v>
      </c>
      <c r="R11" s="1817"/>
      <c r="S11" s="1817"/>
      <c r="T11" s="1817"/>
      <c r="U11" s="1818"/>
      <c r="V11" s="17"/>
      <c r="W11" s="23"/>
    </row>
    <row r="12" spans="2:23" s="18" customFormat="1" ht="15.75" thickBot="1">
      <c r="B12" s="327"/>
      <c r="C12" s="329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30"/>
      <c r="V12" s="21"/>
    </row>
    <row r="13" spans="2:23" ht="21" customHeight="1" thickBot="1">
      <c r="B13" s="1836" t="s">
        <v>212</v>
      </c>
      <c r="C13" s="1837"/>
      <c r="D13" s="1837"/>
      <c r="E13" s="1837"/>
      <c r="F13" s="1837"/>
      <c r="G13" s="1837"/>
      <c r="H13" s="1837"/>
      <c r="I13" s="1837"/>
      <c r="J13" s="1837"/>
      <c r="K13" s="1837"/>
      <c r="L13" s="1837"/>
      <c r="M13" s="1837"/>
      <c r="N13" s="1837"/>
      <c r="O13" s="1837"/>
      <c r="P13" s="1837"/>
      <c r="Q13" s="1837"/>
      <c r="R13" s="1837"/>
      <c r="S13" s="1837"/>
      <c r="T13" s="1837"/>
      <c r="U13" s="1838"/>
      <c r="V13" s="24"/>
    </row>
    <row r="14" spans="2:23" ht="45" customHeight="1">
      <c r="B14" s="1819"/>
      <c r="C14" s="1822" t="s">
        <v>55</v>
      </c>
      <c r="D14" s="1825" t="s">
        <v>226</v>
      </c>
      <c r="E14" s="1826"/>
      <c r="F14" s="1829" t="s">
        <v>213</v>
      </c>
      <c r="G14" s="1830"/>
      <c r="H14" s="1830"/>
      <c r="I14" s="1831"/>
      <c r="J14" s="1829" t="s">
        <v>214</v>
      </c>
      <c r="K14" s="1830"/>
      <c r="L14" s="1830"/>
      <c r="M14" s="1831"/>
      <c r="N14" s="1825" t="s">
        <v>215</v>
      </c>
      <c r="O14" s="1832"/>
      <c r="P14" s="1832"/>
      <c r="Q14" s="1826"/>
      <c r="R14" s="1825" t="s">
        <v>216</v>
      </c>
      <c r="S14" s="1832"/>
      <c r="T14" s="1832"/>
      <c r="U14" s="1826"/>
      <c r="V14" s="26"/>
    </row>
    <row r="15" spans="2:23" ht="45" customHeight="1">
      <c r="B15" s="1820"/>
      <c r="C15" s="1823"/>
      <c r="D15" s="1827"/>
      <c r="E15" s="1828"/>
      <c r="F15" s="1834" t="s">
        <v>217</v>
      </c>
      <c r="G15" s="1835"/>
      <c r="H15" s="1840" t="s">
        <v>218</v>
      </c>
      <c r="I15" s="1841"/>
      <c r="J15" s="1834" t="s">
        <v>219</v>
      </c>
      <c r="K15" s="1835"/>
      <c r="L15" s="1835" t="s">
        <v>220</v>
      </c>
      <c r="M15" s="1842"/>
      <c r="N15" s="1827"/>
      <c r="O15" s="1833"/>
      <c r="P15" s="1833"/>
      <c r="Q15" s="1828"/>
      <c r="R15" s="1827"/>
      <c r="S15" s="1833"/>
      <c r="T15" s="1833"/>
      <c r="U15" s="1828"/>
      <c r="V15" s="26"/>
    </row>
    <row r="16" spans="2:23" ht="70.5" customHeight="1" thickBot="1">
      <c r="B16" s="1821"/>
      <c r="C16" s="1824"/>
      <c r="D16" s="536" t="s">
        <v>221</v>
      </c>
      <c r="E16" s="537" t="s">
        <v>227</v>
      </c>
      <c r="F16" s="536" t="s">
        <v>221</v>
      </c>
      <c r="G16" s="539" t="s">
        <v>227</v>
      </c>
      <c r="H16" s="539" t="s">
        <v>221</v>
      </c>
      <c r="I16" s="537" t="s">
        <v>227</v>
      </c>
      <c r="J16" s="536" t="s">
        <v>221</v>
      </c>
      <c r="K16" s="539" t="s">
        <v>227</v>
      </c>
      <c r="L16" s="539" t="s">
        <v>221</v>
      </c>
      <c r="M16" s="537" t="s">
        <v>227</v>
      </c>
      <c r="N16" s="538" t="s">
        <v>222</v>
      </c>
      <c r="O16" s="539" t="s">
        <v>223</v>
      </c>
      <c r="P16" s="539" t="s">
        <v>224</v>
      </c>
      <c r="Q16" s="537" t="s">
        <v>225</v>
      </c>
      <c r="R16" s="538" t="s">
        <v>222</v>
      </c>
      <c r="S16" s="539" t="s">
        <v>223</v>
      </c>
      <c r="T16" s="539" t="s">
        <v>224</v>
      </c>
      <c r="U16" s="537" t="s">
        <v>225</v>
      </c>
      <c r="V16" s="27"/>
    </row>
    <row r="17" spans="2:22" ht="30">
      <c r="B17" s="333">
        <v>1</v>
      </c>
      <c r="C17" s="531" t="s">
        <v>662</v>
      </c>
      <c r="D17" s="626">
        <f>D19+D20+D21+D22</f>
        <v>6</v>
      </c>
      <c r="E17" s="627">
        <f t="shared" ref="E17:U17" si="0">E19+E20+E21+E22</f>
        <v>110040</v>
      </c>
      <c r="F17" s="626">
        <f t="shared" si="0"/>
        <v>0</v>
      </c>
      <c r="G17" s="628">
        <f t="shared" si="0"/>
        <v>0</v>
      </c>
      <c r="H17" s="628">
        <f t="shared" si="0"/>
        <v>0</v>
      </c>
      <c r="I17" s="627">
        <f t="shared" si="0"/>
        <v>0</v>
      </c>
      <c r="J17" s="626">
        <f t="shared" si="0"/>
        <v>0</v>
      </c>
      <c r="K17" s="628">
        <f t="shared" si="0"/>
        <v>0</v>
      </c>
      <c r="L17" s="628">
        <f t="shared" si="0"/>
        <v>0</v>
      </c>
      <c r="M17" s="627">
        <f t="shared" si="0"/>
        <v>0</v>
      </c>
      <c r="N17" s="626">
        <f t="shared" si="0"/>
        <v>23933</v>
      </c>
      <c r="O17" s="628">
        <f t="shared" si="0"/>
        <v>6432</v>
      </c>
      <c r="P17" s="628">
        <f t="shared" si="0"/>
        <v>17501</v>
      </c>
      <c r="Q17" s="627">
        <f t="shared" si="0"/>
        <v>0</v>
      </c>
      <c r="R17" s="626">
        <f t="shared" si="0"/>
        <v>26418</v>
      </c>
      <c r="S17" s="628">
        <f t="shared" si="0"/>
        <v>6177</v>
      </c>
      <c r="T17" s="628">
        <f>T19+T20+T21+T22</f>
        <v>19941</v>
      </c>
      <c r="U17" s="627">
        <f t="shared" si="0"/>
        <v>300</v>
      </c>
      <c r="V17" s="29"/>
    </row>
    <row r="18" spans="2:22" ht="13.5" customHeight="1">
      <c r="B18" s="28"/>
      <c r="C18" s="532" t="s">
        <v>229</v>
      </c>
      <c r="D18" s="533"/>
      <c r="E18" s="534"/>
      <c r="F18" s="533"/>
      <c r="G18" s="535"/>
      <c r="H18" s="535"/>
      <c r="I18" s="534"/>
      <c r="J18" s="533"/>
      <c r="K18" s="535"/>
      <c r="L18" s="535"/>
      <c r="M18" s="534"/>
      <c r="N18" s="533"/>
      <c r="O18" s="535"/>
      <c r="P18" s="535"/>
      <c r="Q18" s="534"/>
      <c r="R18" s="533"/>
      <c r="S18" s="535"/>
      <c r="T18" s="535"/>
      <c r="U18" s="534"/>
      <c r="V18" s="29"/>
    </row>
    <row r="19" spans="2:22" ht="21" customHeight="1">
      <c r="B19" s="30">
        <v>1.1000000000000001</v>
      </c>
      <c r="C19" s="670" t="s">
        <v>228</v>
      </c>
      <c r="D19" s="533">
        <v>5</v>
      </c>
      <c r="E19" s="534">
        <v>80303</v>
      </c>
      <c r="F19" s="533">
        <v>0</v>
      </c>
      <c r="G19" s="535">
        <v>0</v>
      </c>
      <c r="H19" s="535">
        <v>0</v>
      </c>
      <c r="I19" s="534">
        <v>0</v>
      </c>
      <c r="J19" s="533"/>
      <c r="K19" s="535">
        <v>0</v>
      </c>
      <c r="L19" s="535">
        <v>0</v>
      </c>
      <c r="M19" s="534">
        <v>0</v>
      </c>
      <c r="N19" s="533">
        <f>SUM(O19:Q19)</f>
        <v>19035</v>
      </c>
      <c r="O19" s="535">
        <f>6432-O20</f>
        <v>4957</v>
      </c>
      <c r="P19" s="535">
        <v>14078</v>
      </c>
      <c r="Q19" s="534"/>
      <c r="R19" s="533">
        <f>SUM(S19:U19)</f>
        <v>21775</v>
      </c>
      <c r="S19" s="535">
        <v>4957</v>
      </c>
      <c r="T19" s="535">
        <v>16518</v>
      </c>
      <c r="U19" s="534">
        <v>300</v>
      </c>
      <c r="V19" s="29"/>
    </row>
    <row r="20" spans="2:22" ht="21" customHeight="1">
      <c r="B20" s="30">
        <v>1.2</v>
      </c>
      <c r="C20" s="671" t="s">
        <v>661</v>
      </c>
      <c r="D20" s="533">
        <v>1</v>
      </c>
      <c r="E20" s="534">
        <v>29737</v>
      </c>
      <c r="F20" s="533">
        <v>0</v>
      </c>
      <c r="G20" s="535">
        <v>0</v>
      </c>
      <c r="H20" s="535">
        <v>0</v>
      </c>
      <c r="I20" s="534">
        <v>0</v>
      </c>
      <c r="J20" s="533">
        <v>0</v>
      </c>
      <c r="K20" s="535">
        <v>0</v>
      </c>
      <c r="L20" s="535">
        <v>0</v>
      </c>
      <c r="M20" s="534">
        <v>0</v>
      </c>
      <c r="N20" s="533">
        <f>SUM(O20:Q20)</f>
        <v>4898</v>
      </c>
      <c r="O20" s="535">
        <f>1220+255</f>
        <v>1475</v>
      </c>
      <c r="P20" s="535">
        <v>3423</v>
      </c>
      <c r="Q20" s="534"/>
      <c r="R20" s="533">
        <f>SUM(S20:U20)</f>
        <v>4643</v>
      </c>
      <c r="S20" s="535">
        <v>1220</v>
      </c>
      <c r="T20" s="535">
        <v>3423</v>
      </c>
      <c r="U20" s="534"/>
      <c r="V20" s="29"/>
    </row>
    <row r="21" spans="2:22" ht="31.5" customHeight="1">
      <c r="B21" s="30">
        <v>1.3</v>
      </c>
      <c r="C21" s="672" t="s">
        <v>230</v>
      </c>
      <c r="D21" s="533"/>
      <c r="E21" s="534"/>
      <c r="F21" s="533"/>
      <c r="G21" s="535"/>
      <c r="H21" s="535"/>
      <c r="I21" s="534"/>
      <c r="J21" s="533"/>
      <c r="K21" s="535"/>
      <c r="L21" s="535"/>
      <c r="M21" s="534"/>
      <c r="N21" s="533"/>
      <c r="O21" s="535"/>
      <c r="P21" s="535"/>
      <c r="Q21" s="534"/>
      <c r="R21" s="533"/>
      <c r="S21" s="535"/>
      <c r="T21" s="535"/>
      <c r="U21" s="534"/>
      <c r="V21" s="29"/>
    </row>
    <row r="22" spans="2:22" ht="21" customHeight="1">
      <c r="B22" s="540">
        <v>1.4</v>
      </c>
      <c r="C22" s="673" t="s">
        <v>660</v>
      </c>
      <c r="D22" s="541"/>
      <c r="E22" s="542"/>
      <c r="F22" s="541"/>
      <c r="G22" s="543"/>
      <c r="H22" s="543"/>
      <c r="I22" s="542"/>
      <c r="J22" s="541"/>
      <c r="K22" s="543"/>
      <c r="L22" s="543"/>
      <c r="M22" s="542"/>
      <c r="N22" s="541"/>
      <c r="O22" s="543"/>
      <c r="P22" s="543"/>
      <c r="Q22" s="542"/>
      <c r="R22" s="541"/>
      <c r="S22" s="543"/>
      <c r="T22" s="543"/>
      <c r="U22" s="542"/>
      <c r="V22" s="29"/>
    </row>
    <row r="23" spans="2:22" ht="7.5" customHeight="1">
      <c r="B23" s="544"/>
      <c r="C23" s="545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7"/>
      <c r="V23" s="31"/>
    </row>
    <row r="24" spans="2:22" ht="19.5" customHeight="1">
      <c r="B24" s="548" t="s">
        <v>48</v>
      </c>
      <c r="C24" s="130"/>
      <c r="D24" s="129"/>
      <c r="E24" s="129"/>
      <c r="F24" s="133"/>
      <c r="G24" s="133"/>
      <c r="H24" s="331"/>
      <c r="I24" s="331"/>
      <c r="J24" s="331"/>
      <c r="K24" s="331"/>
      <c r="L24" s="1843" t="s">
        <v>655</v>
      </c>
      <c r="M24" s="1843"/>
      <c r="N24" s="331"/>
      <c r="O24" s="331"/>
      <c r="P24" s="331"/>
      <c r="Q24" s="331"/>
      <c r="R24" s="331"/>
      <c r="S24" s="331"/>
      <c r="T24" s="331"/>
      <c r="U24" s="549"/>
      <c r="V24" s="32"/>
    </row>
    <row r="25" spans="2:22" ht="6.75" customHeight="1">
      <c r="B25" s="550"/>
      <c r="C25" s="130"/>
      <c r="D25" s="134"/>
      <c r="E25" s="134"/>
      <c r="F25" s="133"/>
      <c r="G25" s="133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549"/>
      <c r="V25" s="32"/>
    </row>
    <row r="26" spans="2:22" ht="19.5" customHeight="1">
      <c r="B26" s="548" t="s">
        <v>49</v>
      </c>
      <c r="C26" s="130"/>
      <c r="D26" s="129"/>
      <c r="E26" s="129"/>
      <c r="F26" s="133"/>
      <c r="G26" s="133"/>
      <c r="H26" s="331"/>
      <c r="I26" s="331"/>
      <c r="J26" s="331"/>
      <c r="K26" s="331"/>
      <c r="L26" s="1843" t="s">
        <v>655</v>
      </c>
      <c r="M26" s="1843"/>
      <c r="N26" s="331"/>
      <c r="O26" s="331"/>
      <c r="P26" s="331"/>
      <c r="Q26" s="331"/>
      <c r="R26" s="331"/>
      <c r="S26" s="331"/>
      <c r="T26" s="331"/>
      <c r="U26" s="549"/>
      <c r="V26" s="32"/>
    </row>
    <row r="27" spans="2:22" ht="6.75" customHeight="1">
      <c r="B27" s="1839"/>
      <c r="C27" s="1816"/>
      <c r="D27" s="1816"/>
      <c r="E27" s="1816"/>
      <c r="F27" s="1816"/>
      <c r="G27" s="1816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549"/>
      <c r="V27" s="32"/>
    </row>
    <row r="28" spans="2:22" ht="19.5" customHeight="1">
      <c r="B28" s="551" t="s">
        <v>50</v>
      </c>
      <c r="C28" s="552"/>
      <c r="D28" s="509"/>
      <c r="E28" s="509"/>
      <c r="F28" s="509"/>
      <c r="G28" s="509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4"/>
      <c r="V28" s="32"/>
    </row>
    <row r="29" spans="2:22" ht="19.5" customHeight="1">
      <c r="B29" s="32"/>
      <c r="C29" s="9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2:22" ht="19.5" customHeight="1">
      <c r="B30" s="32"/>
      <c r="C30" s="9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ht="19.5" customHeight="1"/>
  </sheetData>
  <sheetProtection algorithmName="SHA-512" hashValue="9+T1tOojtv0xsUVAmI+S/prWrgtPrQn47s4WrtTa9iaEQOP4ZRwzneKnYJKrtVgaGZBp0aEKPPSfunKFhy2RtA==" saltValue="tAN/qUSJXBDiehZ4Qtg9Mw==" spinCount="100000" sheet="1" objects="1" scenarios="1"/>
  <mergeCells count="21">
    <mergeCell ref="B27:G27"/>
    <mergeCell ref="H15:I15"/>
    <mergeCell ref="J15:K15"/>
    <mergeCell ref="L15:M15"/>
    <mergeCell ref="L24:M24"/>
    <mergeCell ref="L26:M26"/>
    <mergeCell ref="Q11:U11"/>
    <mergeCell ref="B14:B16"/>
    <mergeCell ref="C14:C16"/>
    <mergeCell ref="D14:E15"/>
    <mergeCell ref="F14:I14"/>
    <mergeCell ref="J14:M14"/>
    <mergeCell ref="N14:Q15"/>
    <mergeCell ref="R14:U15"/>
    <mergeCell ref="F15:G15"/>
    <mergeCell ref="B13:U13"/>
    <mergeCell ref="Q2:U2"/>
    <mergeCell ref="C4:U4"/>
    <mergeCell ref="C5:U6"/>
    <mergeCell ref="B8:G8"/>
    <mergeCell ref="T9:U9"/>
  </mergeCells>
  <pageMargins left="0.14000000000000001" right="0.14000000000000001" top="0.18" bottom="0.17" header="0.15" footer="0.14000000000000001"/>
  <pageSetup scale="7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1:XEZ82"/>
  <sheetViews>
    <sheetView zoomScale="110" zoomScaleNormal="110" zoomScaleSheetLayoutView="115" workbookViewId="0">
      <selection activeCell="T9" sqref="T9"/>
    </sheetView>
  </sheetViews>
  <sheetFormatPr defaultRowHeight="15"/>
  <cols>
    <col min="1" max="1" width="1.140625" style="336" customWidth="1"/>
    <col min="2" max="2" width="4.42578125" style="334" bestFit="1" customWidth="1"/>
    <col min="3" max="3" width="4.42578125" style="334" customWidth="1"/>
    <col min="4" max="4" width="48.5703125" style="335" customWidth="1"/>
    <col min="5" max="5" width="17.140625" style="336" customWidth="1"/>
    <col min="6" max="6" width="7.42578125" style="336" customWidth="1"/>
    <col min="7" max="7" width="6.28515625" style="336" customWidth="1"/>
    <col min="8" max="8" width="6" style="336" customWidth="1"/>
    <col min="9" max="9" width="7.42578125" style="336" customWidth="1"/>
    <col min="10" max="10" width="6.85546875" style="336" customWidth="1"/>
    <col min="11" max="11" width="7.42578125" style="336" customWidth="1"/>
    <col min="12" max="12" width="4.42578125" style="336" customWidth="1"/>
    <col min="13" max="13" width="7.42578125" style="336" customWidth="1"/>
    <col min="14" max="14" width="6.85546875" style="336" customWidth="1"/>
    <col min="15" max="17" width="6" style="336" customWidth="1"/>
    <col min="18" max="18" width="12" style="336" customWidth="1"/>
    <col min="19" max="16384" width="9.140625" style="336"/>
  </cols>
  <sheetData>
    <row r="1" spans="2:18" ht="9" customHeight="1" thickBot="1"/>
    <row r="2" spans="2:18" ht="18.75" customHeight="1">
      <c r="B2" s="1852" t="s">
        <v>567</v>
      </c>
      <c r="C2" s="1853"/>
      <c r="D2" s="1853"/>
      <c r="E2" s="1853"/>
      <c r="F2" s="1853"/>
      <c r="G2" s="1853"/>
      <c r="H2" s="1853"/>
      <c r="I2" s="1853"/>
      <c r="J2" s="1853"/>
      <c r="K2" s="1853"/>
      <c r="L2" s="1853"/>
      <c r="M2" s="1853"/>
      <c r="N2" s="1853"/>
      <c r="O2" s="1853"/>
      <c r="P2" s="1853"/>
      <c r="Q2" s="1853"/>
      <c r="R2" s="1853"/>
    </row>
    <row r="3" spans="2:18" ht="20.25" customHeight="1" thickBot="1">
      <c r="B3" s="1854" t="s">
        <v>656</v>
      </c>
      <c r="C3" s="1855"/>
      <c r="D3" s="1855"/>
      <c r="E3" s="1855"/>
      <c r="F3" s="1855"/>
      <c r="G3" s="1855"/>
      <c r="H3" s="1855"/>
      <c r="I3" s="1855"/>
      <c r="J3" s="1855"/>
      <c r="K3" s="1855"/>
      <c r="L3" s="1855"/>
      <c r="M3" s="1855"/>
      <c r="N3" s="1855"/>
      <c r="O3" s="1855"/>
      <c r="P3" s="1855"/>
      <c r="Q3" s="1855"/>
      <c r="R3" s="1855"/>
    </row>
    <row r="4" spans="2:18" ht="50.25" customHeight="1">
      <c r="B4" s="1845" t="s">
        <v>568</v>
      </c>
      <c r="C4" s="629"/>
      <c r="D4" s="1847" t="s">
        <v>55</v>
      </c>
      <c r="E4" s="630" t="s">
        <v>1554</v>
      </c>
      <c r="F4" s="1849" t="s">
        <v>569</v>
      </c>
      <c r="G4" s="1848"/>
      <c r="H4" s="1848"/>
      <c r="I4" s="1848"/>
      <c r="J4" s="1848"/>
      <c r="K4" s="1848"/>
      <c r="L4" s="1848"/>
      <c r="M4" s="1848"/>
      <c r="N4" s="1848"/>
      <c r="O4" s="1848"/>
      <c r="P4" s="1850"/>
      <c r="Q4" s="1850"/>
      <c r="R4" s="1851"/>
    </row>
    <row r="5" spans="2:18" ht="27" customHeight="1">
      <c r="B5" s="1846"/>
      <c r="C5" s="337"/>
      <c r="D5" s="1848"/>
      <c r="E5" s="338" t="s">
        <v>401</v>
      </c>
      <c r="F5" s="339" t="s">
        <v>570</v>
      </c>
      <c r="G5" s="340" t="s">
        <v>571</v>
      </c>
      <c r="H5" s="340" t="s">
        <v>572</v>
      </c>
      <c r="I5" s="340" t="s">
        <v>607</v>
      </c>
      <c r="J5" s="340" t="s">
        <v>608</v>
      </c>
      <c r="K5" s="340" t="s">
        <v>573</v>
      </c>
      <c r="L5" s="340" t="s">
        <v>672</v>
      </c>
      <c r="M5" s="340" t="s">
        <v>575</v>
      </c>
      <c r="N5" s="340" t="s">
        <v>576</v>
      </c>
      <c r="O5" s="340" t="s">
        <v>577</v>
      </c>
      <c r="P5" s="340" t="s">
        <v>669</v>
      </c>
      <c r="Q5" s="340" t="s">
        <v>670</v>
      </c>
      <c r="R5" s="340" t="s">
        <v>671</v>
      </c>
    </row>
    <row r="6" spans="2:18" s="343" customFormat="1" ht="13.5" thickBot="1">
      <c r="B6" s="702">
        <v>1</v>
      </c>
      <c r="C6" s="703"/>
      <c r="D6" s="675">
        <v>2</v>
      </c>
      <c r="E6" s="704">
        <v>3</v>
      </c>
      <c r="F6" s="674">
        <v>4</v>
      </c>
      <c r="G6" s="675">
        <v>5</v>
      </c>
      <c r="H6" s="675">
        <v>6</v>
      </c>
      <c r="I6" s="675">
        <v>7</v>
      </c>
      <c r="J6" s="675">
        <v>8</v>
      </c>
      <c r="K6" s="675">
        <v>9</v>
      </c>
      <c r="L6" s="675">
        <v>10</v>
      </c>
      <c r="M6" s="675">
        <v>11</v>
      </c>
      <c r="N6" s="675">
        <v>12</v>
      </c>
      <c r="O6" s="675">
        <v>13</v>
      </c>
      <c r="P6" s="675">
        <v>14</v>
      </c>
      <c r="Q6" s="675">
        <v>15</v>
      </c>
      <c r="R6" s="675">
        <v>16</v>
      </c>
    </row>
    <row r="7" spans="2:18" s="345" customFormat="1" ht="24" customHeight="1">
      <c r="B7" s="588" t="s">
        <v>1</v>
      </c>
      <c r="C7" s="589"/>
      <c r="D7" s="706" t="s">
        <v>578</v>
      </c>
      <c r="E7" s="1194">
        <f t="shared" ref="E7:E38" si="0">SUM(F7:R7)</f>
        <v>838564</v>
      </c>
      <c r="F7" s="1195">
        <f>F35+F34+F33+F32+F31+F30+F26+F15+F14+F13+F8</f>
        <v>0</v>
      </c>
      <c r="G7" s="1196">
        <f t="shared" ref="G7:R7" si="1">G35+G34+G33+G32+G31+G30+G26+G15+G14+G13+G8</f>
        <v>0</v>
      </c>
      <c r="H7" s="1196">
        <f t="shared" si="1"/>
        <v>0</v>
      </c>
      <c r="I7" s="1196">
        <f t="shared" si="1"/>
        <v>0</v>
      </c>
      <c r="J7" s="1196">
        <f t="shared" si="1"/>
        <v>0</v>
      </c>
      <c r="K7" s="1196">
        <f t="shared" si="1"/>
        <v>0</v>
      </c>
      <c r="L7" s="1196">
        <f t="shared" si="1"/>
        <v>0</v>
      </c>
      <c r="M7" s="1196">
        <f t="shared" si="1"/>
        <v>0</v>
      </c>
      <c r="N7" s="1196">
        <f t="shared" si="1"/>
        <v>0</v>
      </c>
      <c r="O7" s="1196">
        <f t="shared" si="1"/>
        <v>0</v>
      </c>
      <c r="P7" s="1196">
        <f t="shared" si="1"/>
        <v>0</v>
      </c>
      <c r="Q7" s="1196">
        <f t="shared" si="1"/>
        <v>0</v>
      </c>
      <c r="R7" s="1197">
        <f t="shared" si="1"/>
        <v>838564</v>
      </c>
    </row>
    <row r="8" spans="2:18" s="345" customFormat="1" ht="19.5" customHeight="1">
      <c r="B8" s="346" t="s">
        <v>2</v>
      </c>
      <c r="C8" s="347"/>
      <c r="D8" s="676" t="s">
        <v>579</v>
      </c>
      <c r="E8" s="1198">
        <f t="shared" si="0"/>
        <v>0</v>
      </c>
      <c r="F8" s="1199">
        <f>SUM(F9:F12)</f>
        <v>0</v>
      </c>
      <c r="G8" s="1200">
        <f t="shared" ref="G8:R8" si="2">SUM(G9:G12)</f>
        <v>0</v>
      </c>
      <c r="H8" s="1200">
        <f t="shared" si="2"/>
        <v>0</v>
      </c>
      <c r="I8" s="1200">
        <f t="shared" si="2"/>
        <v>0</v>
      </c>
      <c r="J8" s="1200">
        <f t="shared" si="2"/>
        <v>0</v>
      </c>
      <c r="K8" s="1200">
        <f t="shared" si="2"/>
        <v>0</v>
      </c>
      <c r="L8" s="1200">
        <f t="shared" si="2"/>
        <v>0</v>
      </c>
      <c r="M8" s="1200">
        <f t="shared" si="2"/>
        <v>0</v>
      </c>
      <c r="N8" s="1200">
        <f t="shared" si="2"/>
        <v>0</v>
      </c>
      <c r="O8" s="1200">
        <f t="shared" si="2"/>
        <v>0</v>
      </c>
      <c r="P8" s="1200">
        <f t="shared" si="2"/>
        <v>0</v>
      </c>
      <c r="Q8" s="1200">
        <f t="shared" si="2"/>
        <v>0</v>
      </c>
      <c r="R8" s="1201">
        <f t="shared" si="2"/>
        <v>0</v>
      </c>
    </row>
    <row r="9" spans="2:18" s="345" customFormat="1" ht="21.75" customHeight="1">
      <c r="B9" s="346" t="s">
        <v>3</v>
      </c>
      <c r="C9" s="347"/>
      <c r="D9" s="677" t="s">
        <v>207</v>
      </c>
      <c r="E9" s="1198">
        <f t="shared" si="0"/>
        <v>0</v>
      </c>
      <c r="F9" s="1202"/>
      <c r="G9" s="1203"/>
      <c r="H9" s="1203"/>
      <c r="I9" s="1203"/>
      <c r="J9" s="1203"/>
      <c r="K9" s="1203"/>
      <c r="L9" s="1203"/>
      <c r="M9" s="1203"/>
      <c r="N9" s="1203"/>
      <c r="O9" s="1203"/>
      <c r="P9" s="1203"/>
      <c r="Q9" s="1203"/>
      <c r="R9" s="1204"/>
    </row>
    <row r="10" spans="2:18" s="345" customFormat="1" ht="21.75" customHeight="1">
      <c r="B10" s="346" t="s">
        <v>4</v>
      </c>
      <c r="C10" s="347"/>
      <c r="D10" s="677" t="s">
        <v>580</v>
      </c>
      <c r="E10" s="1198">
        <f t="shared" si="0"/>
        <v>0</v>
      </c>
      <c r="F10" s="1202"/>
      <c r="G10" s="1203"/>
      <c r="H10" s="1203"/>
      <c r="I10" s="1203"/>
      <c r="J10" s="1203"/>
      <c r="K10" s="1203"/>
      <c r="L10" s="1203"/>
      <c r="M10" s="1203"/>
      <c r="N10" s="1203"/>
      <c r="O10" s="1203"/>
      <c r="P10" s="1203"/>
      <c r="Q10" s="1203"/>
      <c r="R10" s="1204"/>
    </row>
    <row r="11" spans="2:18" s="345" customFormat="1" ht="21.75" customHeight="1">
      <c r="B11" s="346" t="s">
        <v>5</v>
      </c>
      <c r="C11" s="347"/>
      <c r="D11" s="677" t="s">
        <v>581</v>
      </c>
      <c r="E11" s="1198">
        <f t="shared" si="0"/>
        <v>0</v>
      </c>
      <c r="F11" s="1202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  <c r="R11" s="1204"/>
    </row>
    <row r="12" spans="2:18" s="345" customFormat="1" ht="21.75" customHeight="1">
      <c r="B12" s="346" t="s">
        <v>6</v>
      </c>
      <c r="C12" s="347"/>
      <c r="D12" s="677" t="s">
        <v>582</v>
      </c>
      <c r="E12" s="1198">
        <f t="shared" si="0"/>
        <v>0</v>
      </c>
      <c r="F12" s="1202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4"/>
    </row>
    <row r="13" spans="2:18" ht="21.75" customHeight="1">
      <c r="B13" s="346" t="s">
        <v>7</v>
      </c>
      <c r="C13" s="347"/>
      <c r="D13" s="678" t="s">
        <v>583</v>
      </c>
      <c r="E13" s="1205">
        <f t="shared" si="0"/>
        <v>0</v>
      </c>
      <c r="F13" s="1206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35"/>
    </row>
    <row r="14" spans="2:18" ht="21.75" customHeight="1">
      <c r="B14" s="346" t="s">
        <v>8</v>
      </c>
      <c r="C14" s="347"/>
      <c r="D14" s="677" t="s">
        <v>402</v>
      </c>
      <c r="E14" s="1205">
        <f t="shared" si="0"/>
        <v>0</v>
      </c>
      <c r="F14" s="1206"/>
      <c r="G14" s="1207"/>
      <c r="H14" s="1207"/>
      <c r="I14" s="1207"/>
      <c r="J14" s="1207"/>
      <c r="K14" s="1207"/>
      <c r="L14" s="1207"/>
      <c r="M14" s="1207"/>
      <c r="N14" s="1207"/>
      <c r="O14" s="1207"/>
      <c r="P14" s="1207"/>
      <c r="Q14" s="1207"/>
      <c r="R14" s="1208"/>
    </row>
    <row r="15" spans="2:18" ht="21.75" customHeight="1">
      <c r="B15" s="346" t="s">
        <v>9</v>
      </c>
      <c r="C15" s="347"/>
      <c r="D15" s="677" t="s">
        <v>584</v>
      </c>
      <c r="E15" s="1205">
        <f t="shared" si="0"/>
        <v>838564</v>
      </c>
      <c r="F15" s="1209">
        <f>SUM(F16:F25)</f>
        <v>0</v>
      </c>
      <c r="G15" s="1210">
        <f t="shared" ref="G15:R15" si="3">SUM(G16:G25)</f>
        <v>0</v>
      </c>
      <c r="H15" s="1210">
        <f t="shared" si="3"/>
        <v>0</v>
      </c>
      <c r="I15" s="1210">
        <f t="shared" si="3"/>
        <v>0</v>
      </c>
      <c r="J15" s="1210">
        <f t="shared" si="3"/>
        <v>0</v>
      </c>
      <c r="K15" s="1210">
        <f t="shared" si="3"/>
        <v>0</v>
      </c>
      <c r="L15" s="1210">
        <f t="shared" si="3"/>
        <v>0</v>
      </c>
      <c r="M15" s="1210">
        <f t="shared" si="3"/>
        <v>0</v>
      </c>
      <c r="N15" s="1210">
        <f t="shared" si="3"/>
        <v>0</v>
      </c>
      <c r="O15" s="1210">
        <f t="shared" si="3"/>
        <v>0</v>
      </c>
      <c r="P15" s="1210">
        <f t="shared" si="3"/>
        <v>0</v>
      </c>
      <c r="Q15" s="1210">
        <f t="shared" si="3"/>
        <v>0</v>
      </c>
      <c r="R15" s="1211">
        <f t="shared" si="3"/>
        <v>838564</v>
      </c>
    </row>
    <row r="16" spans="2:18" s="348" customFormat="1">
      <c r="B16" s="346" t="s">
        <v>10</v>
      </c>
      <c r="C16" s="347"/>
      <c r="D16" s="679" t="s">
        <v>585</v>
      </c>
      <c r="E16" s="1205">
        <f t="shared" si="0"/>
        <v>0</v>
      </c>
      <c r="F16" s="1212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4"/>
    </row>
    <row r="17" spans="2:18" s="348" customFormat="1">
      <c r="B17" s="346" t="s">
        <v>14</v>
      </c>
      <c r="C17" s="347"/>
      <c r="D17" s="679" t="s">
        <v>586</v>
      </c>
      <c r="E17" s="1205">
        <f t="shared" si="0"/>
        <v>0</v>
      </c>
      <c r="F17" s="1212"/>
      <c r="G17" s="1213"/>
      <c r="H17" s="1213"/>
      <c r="I17" s="1213"/>
      <c r="J17" s="1213"/>
      <c r="K17" s="1213"/>
      <c r="L17" s="1213"/>
      <c r="M17" s="1213"/>
      <c r="N17" s="1213"/>
      <c r="O17" s="1213"/>
      <c r="P17" s="1213"/>
      <c r="Q17" s="1213"/>
      <c r="R17" s="1214"/>
    </row>
    <row r="18" spans="2:18" s="348" customFormat="1">
      <c r="B18" s="346" t="s">
        <v>15</v>
      </c>
      <c r="C18" s="349"/>
      <c r="D18" s="680" t="s">
        <v>587</v>
      </c>
      <c r="E18" s="1205">
        <f t="shared" si="0"/>
        <v>644563</v>
      </c>
      <c r="F18" s="1212"/>
      <c r="G18" s="1213"/>
      <c r="H18" s="1213"/>
      <c r="I18" s="1213"/>
      <c r="J18" s="1213"/>
      <c r="K18" s="1213"/>
      <c r="L18" s="1213"/>
      <c r="M18" s="1213"/>
      <c r="N18" s="1213"/>
      <c r="O18" s="1213"/>
      <c r="P18" s="1213"/>
      <c r="Q18" s="1213"/>
      <c r="R18" s="1214">
        <v>644563</v>
      </c>
    </row>
    <row r="19" spans="2:18" s="348" customFormat="1">
      <c r="B19" s="346" t="s">
        <v>16</v>
      </c>
      <c r="C19" s="349"/>
      <c r="D19" s="680" t="s">
        <v>588</v>
      </c>
      <c r="E19" s="1205">
        <f t="shared" si="0"/>
        <v>0</v>
      </c>
      <c r="F19" s="1212"/>
      <c r="G19" s="1213"/>
      <c r="H19" s="1213"/>
      <c r="I19" s="1213"/>
      <c r="J19" s="1213"/>
      <c r="K19" s="1213"/>
      <c r="L19" s="1213"/>
      <c r="M19" s="1213"/>
      <c r="N19" s="1213"/>
      <c r="O19" s="1213"/>
      <c r="P19" s="1213"/>
      <c r="Q19" s="1213"/>
      <c r="R19" s="1214"/>
    </row>
    <row r="20" spans="2:18" s="348" customFormat="1">
      <c r="B20" s="346" t="s">
        <v>17</v>
      </c>
      <c r="C20" s="349"/>
      <c r="D20" s="680" t="s">
        <v>589</v>
      </c>
      <c r="E20" s="1205">
        <f t="shared" si="0"/>
        <v>0</v>
      </c>
      <c r="F20" s="1212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4"/>
    </row>
    <row r="21" spans="2:18" s="348" customFormat="1">
      <c r="B21" s="346" t="s">
        <v>18</v>
      </c>
      <c r="C21" s="349"/>
      <c r="D21" s="680" t="s">
        <v>590</v>
      </c>
      <c r="E21" s="1205">
        <f t="shared" si="0"/>
        <v>0</v>
      </c>
      <c r="F21" s="1212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4"/>
    </row>
    <row r="22" spans="2:18" s="348" customFormat="1" ht="24">
      <c r="B22" s="346" t="s">
        <v>11</v>
      </c>
      <c r="C22" s="349"/>
      <c r="D22" s="680" t="s">
        <v>591</v>
      </c>
      <c r="E22" s="1205">
        <f t="shared" si="0"/>
        <v>0</v>
      </c>
      <c r="F22" s="1212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4"/>
    </row>
    <row r="23" spans="2:18" s="348" customFormat="1" ht="24">
      <c r="B23" s="346" t="s">
        <v>12</v>
      </c>
      <c r="C23" s="349"/>
      <c r="D23" s="680" t="s">
        <v>592</v>
      </c>
      <c r="E23" s="1205">
        <f t="shared" si="0"/>
        <v>0</v>
      </c>
      <c r="F23" s="1212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4"/>
    </row>
    <row r="24" spans="2:18" s="348" customFormat="1" ht="24">
      <c r="B24" s="346" t="s">
        <v>13</v>
      </c>
      <c r="C24" s="349"/>
      <c r="D24" s="680" t="s">
        <v>593</v>
      </c>
      <c r="E24" s="1205">
        <f t="shared" si="0"/>
        <v>0</v>
      </c>
      <c r="F24" s="1212"/>
      <c r="G24" s="1213"/>
      <c r="H24" s="1213"/>
      <c r="I24" s="1213"/>
      <c r="J24" s="1213"/>
      <c r="K24" s="1213"/>
      <c r="L24" s="1213"/>
      <c r="M24" s="1213"/>
      <c r="N24" s="1213"/>
      <c r="O24" s="1213"/>
      <c r="P24" s="1213"/>
      <c r="Q24" s="1213"/>
      <c r="R24" s="1214"/>
    </row>
    <row r="25" spans="2:18" s="348" customFormat="1">
      <c r="B25" s="346" t="s">
        <v>19</v>
      </c>
      <c r="C25" s="349"/>
      <c r="D25" s="680" t="s">
        <v>594</v>
      </c>
      <c r="E25" s="1205">
        <f t="shared" si="0"/>
        <v>194001</v>
      </c>
      <c r="F25" s="1212"/>
      <c r="G25" s="1213"/>
      <c r="H25" s="1213"/>
      <c r="I25" s="1213"/>
      <c r="J25" s="1213"/>
      <c r="K25" s="1213"/>
      <c r="L25" s="1213"/>
      <c r="M25" s="1213"/>
      <c r="N25" s="1213"/>
      <c r="O25" s="1213"/>
      <c r="P25" s="1213"/>
      <c r="Q25" s="1213"/>
      <c r="R25" s="1214">
        <v>194001</v>
      </c>
    </row>
    <row r="26" spans="2:18" ht="21.75" customHeight="1">
      <c r="B26" s="346" t="s">
        <v>20</v>
      </c>
      <c r="C26" s="347"/>
      <c r="D26" s="681" t="s">
        <v>595</v>
      </c>
      <c r="E26" s="1205">
        <f t="shared" si="0"/>
        <v>0</v>
      </c>
      <c r="F26" s="1206">
        <f>SUM(F27:F29)</f>
        <v>0</v>
      </c>
      <c r="G26" s="1207">
        <f t="shared" ref="G26:R26" si="4">SUM(G27:G29)</f>
        <v>0</v>
      </c>
      <c r="H26" s="1207">
        <f t="shared" si="4"/>
        <v>0</v>
      </c>
      <c r="I26" s="1207">
        <f t="shared" si="4"/>
        <v>0</v>
      </c>
      <c r="J26" s="1207">
        <f t="shared" si="4"/>
        <v>0</v>
      </c>
      <c r="K26" s="1207">
        <f t="shared" si="4"/>
        <v>0</v>
      </c>
      <c r="L26" s="1207">
        <f t="shared" si="4"/>
        <v>0</v>
      </c>
      <c r="M26" s="1207">
        <f t="shared" si="4"/>
        <v>0</v>
      </c>
      <c r="N26" s="1207">
        <f t="shared" si="4"/>
        <v>0</v>
      </c>
      <c r="O26" s="1207">
        <f t="shared" si="4"/>
        <v>0</v>
      </c>
      <c r="P26" s="1207">
        <f t="shared" si="4"/>
        <v>0</v>
      </c>
      <c r="Q26" s="1207">
        <f t="shared" si="4"/>
        <v>0</v>
      </c>
      <c r="R26" s="1208">
        <f t="shared" si="4"/>
        <v>0</v>
      </c>
    </row>
    <row r="27" spans="2:18" ht="21.75" customHeight="1">
      <c r="B27" s="346" t="s">
        <v>22</v>
      </c>
      <c r="C27" s="349"/>
      <c r="D27" s="680" t="s">
        <v>596</v>
      </c>
      <c r="E27" s="1205">
        <f t="shared" si="0"/>
        <v>0</v>
      </c>
      <c r="F27" s="1212"/>
      <c r="G27" s="1213"/>
      <c r="H27" s="1213"/>
      <c r="I27" s="1213"/>
      <c r="J27" s="1213"/>
      <c r="K27" s="1213"/>
      <c r="L27" s="1213"/>
      <c r="M27" s="1213"/>
      <c r="N27" s="1213"/>
      <c r="O27" s="1213"/>
      <c r="P27" s="1213"/>
      <c r="Q27" s="1213"/>
      <c r="R27" s="1214"/>
    </row>
    <row r="28" spans="2:18" ht="21.75" customHeight="1">
      <c r="B28" s="346" t="s">
        <v>23</v>
      </c>
      <c r="C28" s="349"/>
      <c r="D28" s="680" t="s">
        <v>597</v>
      </c>
      <c r="E28" s="1205">
        <f t="shared" si="0"/>
        <v>0</v>
      </c>
      <c r="F28" s="1212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4"/>
    </row>
    <row r="29" spans="2:18" ht="21.75" customHeight="1">
      <c r="B29" s="346" t="s">
        <v>24</v>
      </c>
      <c r="C29" s="349"/>
      <c r="D29" s="680" t="s">
        <v>598</v>
      </c>
      <c r="E29" s="1205">
        <f t="shared" si="0"/>
        <v>0</v>
      </c>
      <c r="F29" s="1212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4"/>
    </row>
    <row r="30" spans="2:18" ht="17.25" customHeight="1">
      <c r="B30" s="346" t="s">
        <v>25</v>
      </c>
      <c r="C30" s="347"/>
      <c r="D30" s="681" t="s">
        <v>599</v>
      </c>
      <c r="E30" s="1205">
        <f t="shared" si="0"/>
        <v>0</v>
      </c>
      <c r="F30" s="1206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8"/>
    </row>
    <row r="31" spans="2:18" ht="17.25" customHeight="1">
      <c r="B31" s="346" t="s">
        <v>26</v>
      </c>
      <c r="C31" s="347"/>
      <c r="D31" s="681" t="s">
        <v>207</v>
      </c>
      <c r="E31" s="1205">
        <f t="shared" si="0"/>
        <v>0</v>
      </c>
      <c r="F31" s="1206"/>
      <c r="G31" s="1207"/>
      <c r="H31" s="1207"/>
      <c r="I31" s="1207"/>
      <c r="J31" s="1207"/>
      <c r="K31" s="1207"/>
      <c r="L31" s="1207"/>
      <c r="M31" s="1207"/>
      <c r="N31" s="1207"/>
      <c r="O31" s="1207"/>
      <c r="P31" s="1207"/>
      <c r="Q31" s="1207"/>
      <c r="R31" s="1208"/>
    </row>
    <row r="32" spans="2:18" ht="17.25" customHeight="1">
      <c r="B32" s="346" t="s">
        <v>27</v>
      </c>
      <c r="C32" s="347"/>
      <c r="D32" s="681" t="s">
        <v>600</v>
      </c>
      <c r="E32" s="1205">
        <f t="shared" si="0"/>
        <v>0</v>
      </c>
      <c r="F32" s="1206"/>
      <c r="G32" s="1207"/>
      <c r="H32" s="1207"/>
      <c r="I32" s="1207"/>
      <c r="J32" s="1207"/>
      <c r="K32" s="1207"/>
      <c r="L32" s="1207"/>
      <c r="M32" s="1207"/>
      <c r="N32" s="1207"/>
      <c r="O32" s="1207"/>
      <c r="P32" s="1207"/>
      <c r="Q32" s="1207"/>
      <c r="R32" s="1208"/>
    </row>
    <row r="33" spans="2:16380" ht="17.25" customHeight="1">
      <c r="B33" s="346" t="s">
        <v>28</v>
      </c>
      <c r="C33" s="347"/>
      <c r="D33" s="681" t="s">
        <v>601</v>
      </c>
      <c r="E33" s="1205">
        <f t="shared" si="0"/>
        <v>0</v>
      </c>
      <c r="F33" s="1206"/>
      <c r="G33" s="1207"/>
      <c r="H33" s="1207"/>
      <c r="I33" s="1207"/>
      <c r="J33" s="1207"/>
      <c r="K33" s="1207"/>
      <c r="L33" s="1207"/>
      <c r="M33" s="1207"/>
      <c r="N33" s="1207"/>
      <c r="O33" s="1207"/>
      <c r="P33" s="1207"/>
      <c r="Q33" s="1207"/>
      <c r="R33" s="1208"/>
    </row>
    <row r="34" spans="2:16380" ht="17.25" customHeight="1">
      <c r="B34" s="346" t="s">
        <v>29</v>
      </c>
      <c r="C34" s="347"/>
      <c r="D34" s="681" t="s">
        <v>162</v>
      </c>
      <c r="E34" s="1205">
        <f t="shared" si="0"/>
        <v>0</v>
      </c>
      <c r="F34" s="1206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8"/>
    </row>
    <row r="35" spans="2:16380" ht="21.75" customHeight="1">
      <c r="B35" s="346" t="s">
        <v>30</v>
      </c>
      <c r="C35" s="347"/>
      <c r="D35" s="681" t="s">
        <v>602</v>
      </c>
      <c r="E35" s="1205">
        <f t="shared" si="0"/>
        <v>0</v>
      </c>
      <c r="F35" s="1206">
        <f>SUM(F36:F38)</f>
        <v>0</v>
      </c>
      <c r="G35" s="1207">
        <f t="shared" ref="G35:R35" si="5">SUM(G36:G38)</f>
        <v>0</v>
      </c>
      <c r="H35" s="1207">
        <f t="shared" si="5"/>
        <v>0</v>
      </c>
      <c r="I35" s="1207">
        <f t="shared" si="5"/>
        <v>0</v>
      </c>
      <c r="J35" s="1207">
        <f t="shared" si="5"/>
        <v>0</v>
      </c>
      <c r="K35" s="1207">
        <f t="shared" si="5"/>
        <v>0</v>
      </c>
      <c r="L35" s="1207">
        <f t="shared" si="5"/>
        <v>0</v>
      </c>
      <c r="M35" s="1207">
        <f t="shared" si="5"/>
        <v>0</v>
      </c>
      <c r="N35" s="1207">
        <f t="shared" si="5"/>
        <v>0</v>
      </c>
      <c r="O35" s="1207">
        <f t="shared" si="5"/>
        <v>0</v>
      </c>
      <c r="P35" s="1207">
        <f t="shared" si="5"/>
        <v>0</v>
      </c>
      <c r="Q35" s="1207">
        <f t="shared" si="5"/>
        <v>0</v>
      </c>
      <c r="R35" s="1208">
        <f t="shared" si="5"/>
        <v>0</v>
      </c>
    </row>
    <row r="36" spans="2:16380" ht="21.75" customHeight="1">
      <c r="B36" s="346" t="s">
        <v>31</v>
      </c>
      <c r="C36" s="347"/>
      <c r="D36" s="682" t="s">
        <v>603</v>
      </c>
      <c r="E36" s="1205">
        <f t="shared" si="0"/>
        <v>0</v>
      </c>
      <c r="F36" s="1212"/>
      <c r="G36" s="1213"/>
      <c r="H36" s="1213"/>
      <c r="I36" s="1213"/>
      <c r="J36" s="1213"/>
      <c r="K36" s="1213"/>
      <c r="L36" s="1213"/>
      <c r="M36" s="1213"/>
      <c r="N36" s="1213"/>
      <c r="O36" s="1213"/>
      <c r="P36" s="1213"/>
      <c r="Q36" s="1213"/>
      <c r="R36" s="1214"/>
    </row>
    <row r="37" spans="2:16380" ht="21.75" customHeight="1">
      <c r="B37" s="346" t="s">
        <v>32</v>
      </c>
      <c r="C37" s="347"/>
      <c r="D37" s="682" t="s">
        <v>604</v>
      </c>
      <c r="E37" s="1205">
        <f t="shared" si="0"/>
        <v>0</v>
      </c>
      <c r="F37" s="1212"/>
      <c r="G37" s="1213"/>
      <c r="H37" s="1213"/>
      <c r="I37" s="1213"/>
      <c r="J37" s="1213"/>
      <c r="K37" s="1213"/>
      <c r="L37" s="1213"/>
      <c r="M37" s="1213"/>
      <c r="N37" s="1213"/>
      <c r="O37" s="1213"/>
      <c r="P37" s="1213"/>
      <c r="Q37" s="1213"/>
      <c r="R37" s="1214"/>
    </row>
    <row r="38" spans="2:16380" ht="21.75" customHeight="1" thickBot="1">
      <c r="B38" s="350" t="s">
        <v>33</v>
      </c>
      <c r="C38" s="351"/>
      <c r="D38" s="707" t="s">
        <v>605</v>
      </c>
      <c r="E38" s="1215">
        <f t="shared" si="0"/>
        <v>0</v>
      </c>
      <c r="F38" s="1216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8"/>
    </row>
    <row r="39" spans="2:16380" s="352" customFormat="1" ht="15" customHeight="1">
      <c r="B39" s="559"/>
      <c r="C39" s="555"/>
      <c r="D39" s="705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</row>
    <row r="40" spans="2:16380" s="352" customFormat="1" ht="15" customHeight="1">
      <c r="B40" s="559"/>
      <c r="C40" s="555"/>
      <c r="D40" s="557" t="s">
        <v>647</v>
      </c>
      <c r="E40" s="331" t="s">
        <v>655</v>
      </c>
      <c r="F40" s="331"/>
      <c r="G40" s="556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</row>
    <row r="41" spans="2:16380" s="352" customFormat="1" ht="15" customHeight="1">
      <c r="B41" s="548"/>
      <c r="C41" s="129"/>
      <c r="D41" s="557" t="s">
        <v>49</v>
      </c>
      <c r="E41" s="331" t="s">
        <v>655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7"/>
      <c r="XDZ41" s="7"/>
      <c r="XEA41" s="7"/>
      <c r="XEB41" s="7"/>
      <c r="XEC41" s="7"/>
      <c r="XED41" s="7"/>
      <c r="XEE41" s="7"/>
      <c r="XEF41" s="7"/>
      <c r="XEG41" s="7"/>
      <c r="XEH41" s="7"/>
      <c r="XEI41" s="7"/>
      <c r="XEJ41" s="7"/>
      <c r="XEK41" s="7"/>
      <c r="XEL41" s="7"/>
      <c r="XEM41" s="7"/>
      <c r="XEN41" s="7"/>
      <c r="XEO41" s="7"/>
      <c r="XEP41" s="7"/>
      <c r="XEQ41" s="7"/>
      <c r="XER41" s="7"/>
      <c r="XES41" s="7"/>
      <c r="XET41" s="7"/>
      <c r="XEU41" s="7"/>
      <c r="XEV41" s="7"/>
      <c r="XEW41" s="7"/>
      <c r="XEX41" s="7"/>
      <c r="XEY41" s="7"/>
      <c r="XEZ41" s="7"/>
    </row>
    <row r="42" spans="2:16380" ht="15" customHeight="1">
      <c r="B42" s="560"/>
      <c r="C42" s="561"/>
      <c r="D42" s="562" t="s">
        <v>648</v>
      </c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</row>
    <row r="43" spans="2:16380" ht="21.75" customHeight="1">
      <c r="B43" s="353"/>
      <c r="C43" s="353"/>
      <c r="D43" s="355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</row>
    <row r="44" spans="2:16380" ht="15" customHeight="1">
      <c r="D44" s="356"/>
      <c r="G44" s="1844"/>
      <c r="H44" s="1844"/>
      <c r="I44" s="1844"/>
    </row>
    <row r="45" spans="2:16380" ht="6" customHeight="1">
      <c r="E45" s="357"/>
      <c r="F45" s="358"/>
      <c r="J45" s="358"/>
      <c r="K45" s="358"/>
      <c r="L45" s="358"/>
      <c r="N45" s="358"/>
      <c r="R45" s="359"/>
    </row>
    <row r="64" spans="6:7">
      <c r="F64" s="360"/>
      <c r="G64" s="360"/>
    </row>
    <row r="65" spans="6:7">
      <c r="F65" s="360"/>
      <c r="G65" s="360"/>
    </row>
    <row r="66" spans="6:7">
      <c r="F66" s="360"/>
      <c r="G66" s="360"/>
    </row>
    <row r="67" spans="6:7">
      <c r="F67" s="360"/>
      <c r="G67" s="360"/>
    </row>
    <row r="68" spans="6:7">
      <c r="F68" s="360"/>
      <c r="G68" s="360"/>
    </row>
    <row r="69" spans="6:7">
      <c r="F69" s="360"/>
      <c r="G69" s="360"/>
    </row>
    <row r="70" spans="6:7">
      <c r="F70" s="360"/>
      <c r="G70" s="360"/>
    </row>
    <row r="71" spans="6:7">
      <c r="F71" s="360"/>
      <c r="G71" s="360"/>
    </row>
    <row r="72" spans="6:7">
      <c r="F72" s="360"/>
      <c r="G72" s="360"/>
    </row>
    <row r="73" spans="6:7">
      <c r="F73" s="360"/>
      <c r="G73" s="360"/>
    </row>
    <row r="74" spans="6:7">
      <c r="F74" s="360"/>
      <c r="G74" s="360"/>
    </row>
    <row r="75" spans="6:7">
      <c r="F75" s="360"/>
      <c r="G75" s="360"/>
    </row>
    <row r="76" spans="6:7">
      <c r="F76" s="360"/>
      <c r="G76" s="360"/>
    </row>
    <row r="77" spans="6:7">
      <c r="F77" s="360"/>
      <c r="G77" s="360"/>
    </row>
    <row r="78" spans="6:7">
      <c r="F78" s="360"/>
      <c r="G78" s="360"/>
    </row>
    <row r="79" spans="6:7">
      <c r="F79" s="360"/>
      <c r="G79" s="360"/>
    </row>
    <row r="80" spans="6:7">
      <c r="F80" s="360"/>
      <c r="G80" s="360"/>
    </row>
    <row r="82" spans="6:7">
      <c r="F82" s="360"/>
      <c r="G82" s="360"/>
    </row>
  </sheetData>
  <sheetProtection algorithmName="SHA-512" hashValue="ZZz1n3Vajt/CzN4arfr/gie1hBbHHVZMuEWYsf2b3j/TVc5QX57+3dOVF0yJ/6KhI/gqzhqE171Bm1VxfKT1fA==" saltValue="s+xVIPmEedLp77gyZXF1rg==" spinCount="100000" sheet="1" objects="1" scenarios="1"/>
  <mergeCells count="6">
    <mergeCell ref="G44:I44"/>
    <mergeCell ref="B4:B5"/>
    <mergeCell ref="D4:D5"/>
    <mergeCell ref="F4:R4"/>
    <mergeCell ref="B2:R2"/>
    <mergeCell ref="B3:R3"/>
  </mergeCells>
  <pageMargins left="0" right="0" top="0" bottom="0" header="0" footer="0"/>
  <pageSetup scale="70" fitToHeight="0" orientation="landscape" r:id="rId1"/>
  <headerFooter alignWithMargins="0"/>
  <ignoredErrors>
    <ignoredError sqref="R1 A7:C38 S84:XFD1048576 R4 A2:B2 A3:B3 R39:R1048576 F36:F38 A4:D4 F27:F34 F16:F25 F9:F14 A39:O1048576 A1:O1 A6:O6 A5:H5 K5 M5:O5 F4:O4 S1:XFD83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B1:V78"/>
  <sheetViews>
    <sheetView zoomScaleNormal="100" zoomScaleSheetLayoutView="100" workbookViewId="0">
      <selection activeCell="S1" sqref="S1:U1048576"/>
    </sheetView>
  </sheetViews>
  <sheetFormatPr defaultRowHeight="15"/>
  <cols>
    <col min="1" max="1" width="1.5703125" style="336" customWidth="1"/>
    <col min="2" max="2" width="4.42578125" style="336" bestFit="1" customWidth="1"/>
    <col min="3" max="3" width="4.42578125" style="336" customWidth="1"/>
    <col min="4" max="4" width="59.7109375" style="335" customWidth="1"/>
    <col min="5" max="5" width="12.7109375" style="336" customWidth="1"/>
    <col min="6" max="7" width="10" style="336" customWidth="1"/>
    <col min="8" max="8" width="7.5703125" style="336" customWidth="1"/>
    <col min="9" max="9" width="9.28515625" style="336" customWidth="1"/>
    <col min="10" max="10" width="10" style="336" customWidth="1"/>
    <col min="11" max="11" width="8.85546875" style="336" customWidth="1"/>
    <col min="12" max="12" width="10" style="336" customWidth="1"/>
    <col min="13" max="13" width="8.28515625" style="336" customWidth="1"/>
    <col min="14" max="15" width="10" style="336" customWidth="1"/>
    <col min="16" max="16" width="8.7109375" style="336" customWidth="1"/>
    <col min="17" max="18" width="10" style="336" customWidth="1"/>
    <col min="19" max="19" width="20.140625" style="336" bestFit="1" customWidth="1"/>
    <col min="20" max="21" width="9.140625" style="336"/>
    <col min="22" max="22" width="18.5703125" style="336" bestFit="1" customWidth="1"/>
    <col min="23" max="16384" width="9.140625" style="336"/>
  </cols>
  <sheetData>
    <row r="1" spans="2:22" ht="7.5" customHeight="1" thickBot="1"/>
    <row r="2" spans="2:22" ht="40.5" customHeight="1" thickBot="1">
      <c r="B2" s="1856" t="s">
        <v>663</v>
      </c>
      <c r="C2" s="1857"/>
      <c r="D2" s="1858"/>
      <c r="E2" s="1858"/>
      <c r="F2" s="1859"/>
      <c r="G2" s="1859"/>
      <c r="H2" s="1859"/>
      <c r="I2" s="1859"/>
      <c r="J2" s="1859"/>
      <c r="K2" s="1860"/>
      <c r="L2" s="1860"/>
      <c r="M2" s="1860"/>
      <c r="N2" s="1860"/>
      <c r="O2" s="1860"/>
      <c r="P2" s="1860"/>
      <c r="Q2" s="1860"/>
      <c r="R2" s="1860"/>
    </row>
    <row r="3" spans="2:22" ht="68.25" customHeight="1">
      <c r="B3" s="1861" t="s">
        <v>568</v>
      </c>
      <c r="C3" s="581"/>
      <c r="D3" s="1863" t="s">
        <v>55</v>
      </c>
      <c r="E3" s="630" t="s">
        <v>1555</v>
      </c>
      <c r="F3" s="1866" t="s">
        <v>606</v>
      </c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8"/>
    </row>
    <row r="4" spans="2:22" ht="36.75" customHeight="1">
      <c r="B4" s="1862"/>
      <c r="C4" s="582"/>
      <c r="D4" s="1864"/>
      <c r="E4" s="583" t="s">
        <v>401</v>
      </c>
      <c r="F4" s="693" t="s">
        <v>570</v>
      </c>
      <c r="G4" s="584" t="s">
        <v>571</v>
      </c>
      <c r="H4" s="584" t="s">
        <v>572</v>
      </c>
      <c r="I4" s="584" t="s">
        <v>607</v>
      </c>
      <c r="J4" s="584" t="s">
        <v>608</v>
      </c>
      <c r="K4" s="584" t="s">
        <v>573</v>
      </c>
      <c r="L4" s="584" t="s">
        <v>574</v>
      </c>
      <c r="M4" s="584" t="s">
        <v>575</v>
      </c>
      <c r="N4" s="584" t="s">
        <v>576</v>
      </c>
      <c r="O4" s="584" t="s">
        <v>577</v>
      </c>
      <c r="P4" s="584" t="s">
        <v>669</v>
      </c>
      <c r="Q4" s="584" t="s">
        <v>670</v>
      </c>
      <c r="R4" s="694" t="s">
        <v>671</v>
      </c>
    </row>
    <row r="5" spans="2:22" s="343" customFormat="1" ht="13.5" thickBot="1">
      <c r="B5" s="585">
        <v>1</v>
      </c>
      <c r="C5" s="586"/>
      <c r="D5" s="587">
        <v>2</v>
      </c>
      <c r="E5" s="683">
        <v>3</v>
      </c>
      <c r="F5" s="585">
        <v>4</v>
      </c>
      <c r="G5" s="586">
        <v>5</v>
      </c>
      <c r="H5" s="586">
        <v>6</v>
      </c>
      <c r="I5" s="586">
        <v>7</v>
      </c>
      <c r="J5" s="586">
        <v>8</v>
      </c>
      <c r="K5" s="586">
        <v>9</v>
      </c>
      <c r="L5" s="586">
        <v>10</v>
      </c>
      <c r="M5" s="586">
        <v>11</v>
      </c>
      <c r="N5" s="586">
        <v>12</v>
      </c>
      <c r="O5" s="586">
        <v>13</v>
      </c>
      <c r="P5" s="586">
        <v>14</v>
      </c>
      <c r="Q5" s="341">
        <v>15</v>
      </c>
      <c r="R5" s="342">
        <v>16</v>
      </c>
    </row>
    <row r="6" spans="2:22" s="343" customFormat="1" ht="34.5" customHeight="1">
      <c r="B6" s="588" t="s">
        <v>1</v>
      </c>
      <c r="C6" s="589"/>
      <c r="D6" s="684" t="s">
        <v>609</v>
      </c>
      <c r="E6" s="1219">
        <f>SUM(F6:R6)</f>
        <v>79733.599999999991</v>
      </c>
      <c r="F6" s="1220">
        <f>F7+F8</f>
        <v>0</v>
      </c>
      <c r="G6" s="1220">
        <f t="shared" ref="G6:R6" si="0">G7+G8</f>
        <v>0</v>
      </c>
      <c r="H6" s="1220">
        <f t="shared" si="0"/>
        <v>0</v>
      </c>
      <c r="I6" s="1220">
        <f t="shared" si="0"/>
        <v>0</v>
      </c>
      <c r="J6" s="1220">
        <f t="shared" si="0"/>
        <v>0</v>
      </c>
      <c r="K6" s="1220">
        <f t="shared" si="0"/>
        <v>0</v>
      </c>
      <c r="L6" s="1220">
        <f t="shared" si="0"/>
        <v>0</v>
      </c>
      <c r="M6" s="1220">
        <f t="shared" si="0"/>
        <v>0</v>
      </c>
      <c r="N6" s="1220">
        <f t="shared" si="0"/>
        <v>0</v>
      </c>
      <c r="O6" s="1220">
        <f t="shared" si="0"/>
        <v>0</v>
      </c>
      <c r="P6" s="1220">
        <f t="shared" si="0"/>
        <v>0</v>
      </c>
      <c r="Q6" s="1220">
        <f t="shared" si="0"/>
        <v>0</v>
      </c>
      <c r="R6" s="1221">
        <f t="shared" si="0"/>
        <v>79733.599999999991</v>
      </c>
    </row>
    <row r="7" spans="2:22" ht="26.25" customHeight="1">
      <c r="B7" s="346" t="s">
        <v>2</v>
      </c>
      <c r="C7" s="347"/>
      <c r="D7" s="685" t="s">
        <v>610</v>
      </c>
      <c r="E7" s="1222">
        <f t="shared" ref="E7:E40" si="1">SUM(F7:R7)</f>
        <v>0</v>
      </c>
      <c r="F7" s="1223"/>
      <c r="G7" s="1223"/>
      <c r="H7" s="1223"/>
      <c r="I7" s="1223"/>
      <c r="J7" s="1223"/>
      <c r="K7" s="1223"/>
      <c r="L7" s="1223"/>
      <c r="M7" s="1223"/>
      <c r="N7" s="1223"/>
      <c r="O7" s="1223"/>
      <c r="P7" s="1223"/>
      <c r="Q7" s="1223"/>
      <c r="R7" s="1224"/>
      <c r="S7" s="344"/>
    </row>
    <row r="8" spans="2:22" ht="14.25" customHeight="1">
      <c r="B8" s="346" t="s">
        <v>3</v>
      </c>
      <c r="C8" s="347"/>
      <c r="D8" s="685" t="s">
        <v>611</v>
      </c>
      <c r="E8" s="1222">
        <f t="shared" si="1"/>
        <v>79733.599999999991</v>
      </c>
      <c r="F8" s="1223">
        <f>F9+F10+F21+F22+F27+F28+F29+F32+F37+F38</f>
        <v>0</v>
      </c>
      <c r="G8" s="1223">
        <f t="shared" ref="G8:Q8" si="2">G9+G10+G21+G22+G27+G28+G29+G32+G37+G38</f>
        <v>0</v>
      </c>
      <c r="H8" s="1223">
        <f t="shared" si="2"/>
        <v>0</v>
      </c>
      <c r="I8" s="1223">
        <f t="shared" si="2"/>
        <v>0</v>
      </c>
      <c r="J8" s="1223">
        <f t="shared" si="2"/>
        <v>0</v>
      </c>
      <c r="K8" s="1223">
        <f t="shared" si="2"/>
        <v>0</v>
      </c>
      <c r="L8" s="1223">
        <f t="shared" si="2"/>
        <v>0</v>
      </c>
      <c r="M8" s="1223">
        <f t="shared" si="2"/>
        <v>0</v>
      </c>
      <c r="N8" s="1223">
        <f t="shared" si="2"/>
        <v>0</v>
      </c>
      <c r="O8" s="1223">
        <f t="shared" si="2"/>
        <v>0</v>
      </c>
      <c r="P8" s="1223">
        <f t="shared" si="2"/>
        <v>0</v>
      </c>
      <c r="Q8" s="1223">
        <f t="shared" si="2"/>
        <v>0</v>
      </c>
      <c r="R8" s="1224">
        <f>R9+R10+R21+R22+R27+R28+R29+R32+R37+R38-168</f>
        <v>79733.599999999991</v>
      </c>
      <c r="S8" s="344"/>
    </row>
    <row r="9" spans="2:22" ht="14.25" customHeight="1">
      <c r="B9" s="346" t="s">
        <v>4</v>
      </c>
      <c r="C9" s="347"/>
      <c r="D9" s="686" t="s">
        <v>402</v>
      </c>
      <c r="E9" s="1225">
        <f t="shared" si="1"/>
        <v>0</v>
      </c>
      <c r="F9" s="1226"/>
      <c r="G9" s="1226"/>
      <c r="H9" s="1226"/>
      <c r="I9" s="1226"/>
      <c r="J9" s="1226"/>
      <c r="K9" s="1226"/>
      <c r="L9" s="1226"/>
      <c r="M9" s="1226"/>
      <c r="N9" s="1226"/>
      <c r="O9" s="1226"/>
      <c r="P9" s="1226"/>
      <c r="Q9" s="1226"/>
      <c r="R9" s="1227"/>
      <c r="S9" s="590"/>
    </row>
    <row r="10" spans="2:22" s="348" customFormat="1" ht="14.25" customHeight="1">
      <c r="B10" s="346" t="s">
        <v>5</v>
      </c>
      <c r="C10" s="347"/>
      <c r="D10" s="686" t="s">
        <v>584</v>
      </c>
      <c r="E10" s="1222">
        <f t="shared" si="1"/>
        <v>25155.599999999995</v>
      </c>
      <c r="F10" s="1223">
        <f>SUM(F11:F20)</f>
        <v>0</v>
      </c>
      <c r="G10" s="1223">
        <f t="shared" ref="G10:R10" si="3">SUM(G11:G20)</f>
        <v>0</v>
      </c>
      <c r="H10" s="1223">
        <f t="shared" si="3"/>
        <v>0</v>
      </c>
      <c r="I10" s="1223">
        <f t="shared" si="3"/>
        <v>0</v>
      </c>
      <c r="J10" s="1223">
        <f t="shared" si="3"/>
        <v>0</v>
      </c>
      <c r="K10" s="1223">
        <f t="shared" si="3"/>
        <v>0</v>
      </c>
      <c r="L10" s="1223">
        <f t="shared" si="3"/>
        <v>0</v>
      </c>
      <c r="M10" s="1223">
        <f t="shared" si="3"/>
        <v>0</v>
      </c>
      <c r="N10" s="1223">
        <f t="shared" si="3"/>
        <v>0</v>
      </c>
      <c r="O10" s="1223">
        <f t="shared" si="3"/>
        <v>0</v>
      </c>
      <c r="P10" s="1223">
        <f t="shared" si="3"/>
        <v>0</v>
      </c>
      <c r="Q10" s="1223">
        <f t="shared" si="3"/>
        <v>0</v>
      </c>
      <c r="R10" s="1224">
        <f t="shared" si="3"/>
        <v>25155.599999999995</v>
      </c>
      <c r="S10" s="344"/>
      <c r="V10" s="591"/>
    </row>
    <row r="11" spans="2:22" s="348" customFormat="1" ht="14.25" customHeight="1">
      <c r="B11" s="346" t="s">
        <v>6</v>
      </c>
      <c r="C11" s="347"/>
      <c r="D11" s="687" t="s">
        <v>585</v>
      </c>
      <c r="E11" s="1222">
        <f t="shared" si="1"/>
        <v>0</v>
      </c>
      <c r="F11" s="1228"/>
      <c r="G11" s="1228"/>
      <c r="H11" s="1228"/>
      <c r="I11" s="1228"/>
      <c r="J11" s="1228"/>
      <c r="K11" s="1228"/>
      <c r="L11" s="1228"/>
      <c r="M11" s="1228"/>
      <c r="N11" s="1228"/>
      <c r="O11" s="1228"/>
      <c r="P11" s="1228"/>
      <c r="Q11" s="1228"/>
      <c r="R11" s="1229"/>
      <c r="S11" s="590"/>
    </row>
    <row r="12" spans="2:22" s="348" customFormat="1" ht="14.25" customHeight="1">
      <c r="B12" s="346" t="s">
        <v>7</v>
      </c>
      <c r="C12" s="349"/>
      <c r="D12" s="688" t="s">
        <v>586</v>
      </c>
      <c r="E12" s="1222">
        <f t="shared" si="1"/>
        <v>0</v>
      </c>
      <c r="F12" s="1228"/>
      <c r="G12" s="1228"/>
      <c r="H12" s="1228"/>
      <c r="I12" s="1228"/>
      <c r="J12" s="1228"/>
      <c r="K12" s="1228"/>
      <c r="L12" s="1228"/>
      <c r="M12" s="1228"/>
      <c r="N12" s="1228"/>
      <c r="O12" s="1228"/>
      <c r="P12" s="1228"/>
      <c r="Q12" s="1228"/>
      <c r="R12" s="1229"/>
      <c r="S12" s="344"/>
    </row>
    <row r="13" spans="2:22" s="348" customFormat="1" ht="14.25" customHeight="1">
      <c r="B13" s="346" t="s">
        <v>8</v>
      </c>
      <c r="C13" s="349"/>
      <c r="D13" s="688" t="s">
        <v>587</v>
      </c>
      <c r="E13" s="1222">
        <f t="shared" si="1"/>
        <v>0</v>
      </c>
      <c r="F13" s="1228"/>
      <c r="G13" s="1228"/>
      <c r="H13" s="1228"/>
      <c r="I13" s="1228"/>
      <c r="J13" s="1228"/>
      <c r="K13" s="1228"/>
      <c r="L13" s="1228"/>
      <c r="M13" s="1228"/>
      <c r="N13" s="1228"/>
      <c r="O13" s="1228"/>
      <c r="P13" s="1228"/>
      <c r="Q13" s="1228"/>
      <c r="R13" s="1229"/>
      <c r="S13" s="344"/>
    </row>
    <row r="14" spans="2:22" s="348" customFormat="1" ht="14.25" customHeight="1">
      <c r="B14" s="346" t="s">
        <v>9</v>
      </c>
      <c r="C14" s="349"/>
      <c r="D14" s="688" t="s">
        <v>588</v>
      </c>
      <c r="E14" s="1222">
        <f t="shared" si="1"/>
        <v>0</v>
      </c>
      <c r="F14" s="1228"/>
      <c r="G14" s="1228"/>
      <c r="H14" s="1228"/>
      <c r="I14" s="1228"/>
      <c r="J14" s="1228"/>
      <c r="K14" s="1228"/>
      <c r="L14" s="1228"/>
      <c r="M14" s="1228"/>
      <c r="N14" s="1228"/>
      <c r="O14" s="1228"/>
      <c r="P14" s="1228"/>
      <c r="Q14" s="1228"/>
      <c r="R14" s="1229"/>
      <c r="S14" s="590"/>
    </row>
    <row r="15" spans="2:22" s="348" customFormat="1" ht="14.25" customHeight="1">
      <c r="B15" s="346" t="s">
        <v>10</v>
      </c>
      <c r="C15" s="349"/>
      <c r="D15" s="688" t="s">
        <v>589</v>
      </c>
      <c r="E15" s="1222">
        <f t="shared" si="1"/>
        <v>0</v>
      </c>
      <c r="F15" s="1228"/>
      <c r="G15" s="1228"/>
      <c r="H15" s="1228"/>
      <c r="I15" s="1228"/>
      <c r="J15" s="1228"/>
      <c r="K15" s="1228"/>
      <c r="L15" s="1228"/>
      <c r="M15" s="1228"/>
      <c r="N15" s="1228"/>
      <c r="O15" s="1228"/>
      <c r="P15" s="1228"/>
      <c r="Q15" s="1228"/>
      <c r="R15" s="1229"/>
      <c r="S15" s="344"/>
    </row>
    <row r="16" spans="2:22" s="348" customFormat="1" ht="14.25" customHeight="1">
      <c r="B16" s="346" t="s">
        <v>14</v>
      </c>
      <c r="C16" s="349"/>
      <c r="D16" s="688" t="s">
        <v>590</v>
      </c>
      <c r="E16" s="1222">
        <f t="shared" si="1"/>
        <v>0</v>
      </c>
      <c r="F16" s="1228"/>
      <c r="G16" s="1228"/>
      <c r="H16" s="1228"/>
      <c r="I16" s="1228"/>
      <c r="J16" s="1228"/>
      <c r="K16" s="1228"/>
      <c r="L16" s="1228"/>
      <c r="M16" s="1228"/>
      <c r="N16" s="1228"/>
      <c r="O16" s="1228"/>
      <c r="P16" s="1228"/>
      <c r="Q16" s="1228"/>
      <c r="R16" s="1229"/>
      <c r="S16" s="590"/>
    </row>
    <row r="17" spans="2:19" s="348" customFormat="1" ht="28.5" customHeight="1">
      <c r="B17" s="346" t="s">
        <v>15</v>
      </c>
      <c r="C17" s="349"/>
      <c r="D17" s="688" t="s">
        <v>612</v>
      </c>
      <c r="E17" s="1222">
        <f t="shared" si="1"/>
        <v>0</v>
      </c>
      <c r="F17" s="1228"/>
      <c r="G17" s="1228"/>
      <c r="H17" s="1228"/>
      <c r="I17" s="1228"/>
      <c r="J17" s="1228"/>
      <c r="K17" s="1228"/>
      <c r="L17" s="1228"/>
      <c r="M17" s="1228"/>
      <c r="N17" s="1228"/>
      <c r="O17" s="1228"/>
      <c r="P17" s="1228"/>
      <c r="Q17" s="1228"/>
      <c r="R17" s="1229"/>
      <c r="S17" s="344"/>
    </row>
    <row r="18" spans="2:19" s="348" customFormat="1" ht="28.5" customHeight="1">
      <c r="B18" s="346" t="s">
        <v>16</v>
      </c>
      <c r="C18" s="349"/>
      <c r="D18" s="688" t="s">
        <v>613</v>
      </c>
      <c r="E18" s="1222">
        <f t="shared" si="1"/>
        <v>168</v>
      </c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9">
        <v>168</v>
      </c>
      <c r="S18" s="590"/>
    </row>
    <row r="19" spans="2:19" s="348" customFormat="1" ht="14.25" customHeight="1">
      <c r="B19" s="346" t="s">
        <v>17</v>
      </c>
      <c r="C19" s="349"/>
      <c r="D19" s="688" t="s">
        <v>593</v>
      </c>
      <c r="E19" s="1222">
        <f t="shared" si="1"/>
        <v>0</v>
      </c>
      <c r="F19" s="1228"/>
      <c r="G19" s="1228"/>
      <c r="H19" s="1228"/>
      <c r="I19" s="1228"/>
      <c r="J19" s="1228"/>
      <c r="K19" s="1228"/>
      <c r="L19" s="1228"/>
      <c r="M19" s="1228"/>
      <c r="N19" s="1228"/>
      <c r="O19" s="1228"/>
      <c r="P19" s="1228"/>
      <c r="Q19" s="1228"/>
      <c r="R19" s="1229"/>
      <c r="S19" s="344"/>
    </row>
    <row r="20" spans="2:19" ht="14.25" customHeight="1">
      <c r="B20" s="346" t="s">
        <v>18</v>
      </c>
      <c r="C20" s="347"/>
      <c r="D20" s="689" t="s">
        <v>594</v>
      </c>
      <c r="E20" s="1222">
        <f t="shared" si="1"/>
        <v>24987.599999999995</v>
      </c>
      <c r="F20" s="1228"/>
      <c r="G20" s="1228"/>
      <c r="H20" s="1228"/>
      <c r="I20" s="1228"/>
      <c r="J20" s="1228"/>
      <c r="K20" s="1228"/>
      <c r="L20" s="1228"/>
      <c r="M20" s="1228"/>
      <c r="N20" s="1228"/>
      <c r="O20" s="1228"/>
      <c r="P20" s="1228"/>
      <c r="Q20" s="1228"/>
      <c r="R20" s="1229">
        <f>'დანართი 12'!E119+'დანართი 12'!E101</f>
        <v>24987.599999999995</v>
      </c>
      <c r="S20" s="344"/>
    </row>
    <row r="21" spans="2:19" ht="14.25" customHeight="1">
      <c r="B21" s="346" t="s">
        <v>11</v>
      </c>
      <c r="C21" s="347"/>
      <c r="D21" s="686" t="s">
        <v>595</v>
      </c>
      <c r="E21" s="1222">
        <f t="shared" si="1"/>
        <v>0</v>
      </c>
      <c r="F21" s="1223"/>
      <c r="G21" s="1223"/>
      <c r="H21" s="1223"/>
      <c r="I21" s="1223"/>
      <c r="J21" s="1223"/>
      <c r="K21" s="1223"/>
      <c r="L21" s="1223"/>
      <c r="M21" s="1223"/>
      <c r="N21" s="1223"/>
      <c r="O21" s="1223"/>
      <c r="P21" s="1223"/>
      <c r="Q21" s="1223"/>
      <c r="R21" s="1224"/>
      <c r="S21" s="344"/>
    </row>
    <row r="22" spans="2:19" ht="48" customHeight="1">
      <c r="B22" s="346" t="s">
        <v>12</v>
      </c>
      <c r="C22" s="347"/>
      <c r="D22" s="686" t="s">
        <v>599</v>
      </c>
      <c r="E22" s="1222">
        <f t="shared" si="1"/>
        <v>0</v>
      </c>
      <c r="F22" s="1223">
        <f>SUM(F23:F26)</f>
        <v>0</v>
      </c>
      <c r="G22" s="1223">
        <f t="shared" ref="G22:R22" si="4">SUM(G23:G26)</f>
        <v>0</v>
      </c>
      <c r="H22" s="1223">
        <f t="shared" si="4"/>
        <v>0</v>
      </c>
      <c r="I22" s="1223">
        <f t="shared" si="4"/>
        <v>0</v>
      </c>
      <c r="J22" s="1223">
        <f t="shared" si="4"/>
        <v>0</v>
      </c>
      <c r="K22" s="1223">
        <f t="shared" si="4"/>
        <v>0</v>
      </c>
      <c r="L22" s="1223">
        <f t="shared" si="4"/>
        <v>0</v>
      </c>
      <c r="M22" s="1223">
        <f t="shared" si="4"/>
        <v>0</v>
      </c>
      <c r="N22" s="1223">
        <f t="shared" si="4"/>
        <v>0</v>
      </c>
      <c r="O22" s="1223">
        <f t="shared" si="4"/>
        <v>0</v>
      </c>
      <c r="P22" s="1223">
        <f t="shared" si="4"/>
        <v>0</v>
      </c>
      <c r="Q22" s="1223">
        <f t="shared" si="4"/>
        <v>0</v>
      </c>
      <c r="R22" s="1224">
        <f t="shared" si="4"/>
        <v>0</v>
      </c>
      <c r="S22" s="344"/>
    </row>
    <row r="23" spans="2:19" ht="14.25" customHeight="1">
      <c r="B23" s="346" t="s">
        <v>13</v>
      </c>
      <c r="C23" s="349"/>
      <c r="D23" s="688" t="s">
        <v>402</v>
      </c>
      <c r="E23" s="1222">
        <f t="shared" si="1"/>
        <v>0</v>
      </c>
      <c r="F23" s="1228"/>
      <c r="G23" s="1228"/>
      <c r="H23" s="1228"/>
      <c r="I23" s="1228"/>
      <c r="J23" s="1228"/>
      <c r="K23" s="1228"/>
      <c r="L23" s="1228"/>
      <c r="M23" s="1228"/>
      <c r="N23" s="1228"/>
      <c r="O23" s="1228"/>
      <c r="P23" s="1228"/>
      <c r="Q23" s="1228"/>
      <c r="R23" s="1229"/>
      <c r="S23" s="344"/>
    </row>
    <row r="24" spans="2:19" ht="14.25" customHeight="1">
      <c r="B24" s="346" t="s">
        <v>19</v>
      </c>
      <c r="C24" s="349"/>
      <c r="D24" s="688" t="s">
        <v>584</v>
      </c>
      <c r="E24" s="1222">
        <f t="shared" si="1"/>
        <v>0</v>
      </c>
      <c r="F24" s="1228"/>
      <c r="G24" s="1228"/>
      <c r="H24" s="1228"/>
      <c r="I24" s="1228"/>
      <c r="J24" s="1228"/>
      <c r="K24" s="1228"/>
      <c r="L24" s="1228"/>
      <c r="M24" s="1228"/>
      <c r="N24" s="1228"/>
      <c r="O24" s="1228"/>
      <c r="P24" s="1228"/>
      <c r="Q24" s="1228"/>
      <c r="R24" s="1229"/>
      <c r="S24" s="344"/>
    </row>
    <row r="25" spans="2:19" ht="14.25" customHeight="1">
      <c r="B25" s="346" t="s">
        <v>20</v>
      </c>
      <c r="C25" s="349"/>
      <c r="D25" s="688" t="s">
        <v>600</v>
      </c>
      <c r="E25" s="1222">
        <f t="shared" si="1"/>
        <v>0</v>
      </c>
      <c r="F25" s="1228"/>
      <c r="G25" s="1228"/>
      <c r="H25" s="1228"/>
      <c r="I25" s="1228"/>
      <c r="J25" s="1228"/>
      <c r="K25" s="1228"/>
      <c r="L25" s="1228"/>
      <c r="M25" s="1228"/>
      <c r="N25" s="1228"/>
      <c r="O25" s="1228"/>
      <c r="P25" s="1228"/>
      <c r="Q25" s="1228"/>
      <c r="R25" s="1229"/>
      <c r="S25" s="344"/>
    </row>
    <row r="26" spans="2:19" ht="14.25" customHeight="1">
      <c r="B26" s="346" t="s">
        <v>22</v>
      </c>
      <c r="C26" s="349"/>
      <c r="D26" s="688" t="s">
        <v>601</v>
      </c>
      <c r="E26" s="1222">
        <f t="shared" si="1"/>
        <v>0</v>
      </c>
      <c r="F26" s="1228"/>
      <c r="G26" s="1228"/>
      <c r="H26" s="1228"/>
      <c r="I26" s="1228"/>
      <c r="J26" s="1228"/>
      <c r="K26" s="1228"/>
      <c r="L26" s="1228"/>
      <c r="M26" s="1228"/>
      <c r="N26" s="1228"/>
      <c r="O26" s="1228"/>
      <c r="P26" s="1228"/>
      <c r="Q26" s="1228"/>
      <c r="R26" s="1229">
        <v>0</v>
      </c>
      <c r="S26" s="344"/>
    </row>
    <row r="27" spans="2:19" ht="14.25" customHeight="1">
      <c r="B27" s="346" t="s">
        <v>23</v>
      </c>
      <c r="C27" s="347"/>
      <c r="D27" s="686" t="s">
        <v>207</v>
      </c>
      <c r="E27" s="1222">
        <f t="shared" si="1"/>
        <v>0</v>
      </c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4"/>
      <c r="S27" s="344"/>
    </row>
    <row r="28" spans="2:19" ht="14.25" customHeight="1">
      <c r="B28" s="346" t="s">
        <v>24</v>
      </c>
      <c r="C28" s="347"/>
      <c r="D28" s="686" t="s">
        <v>600</v>
      </c>
      <c r="E28" s="1222">
        <f t="shared" si="1"/>
        <v>0</v>
      </c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4"/>
      <c r="S28" s="344"/>
    </row>
    <row r="29" spans="2:19" ht="14.25" customHeight="1">
      <c r="B29" s="346" t="s">
        <v>25</v>
      </c>
      <c r="C29" s="347"/>
      <c r="D29" s="686" t="s">
        <v>601</v>
      </c>
      <c r="E29" s="1225">
        <f t="shared" si="1"/>
        <v>54746</v>
      </c>
      <c r="F29" s="1226">
        <f>F30+F31</f>
        <v>0</v>
      </c>
      <c r="G29" s="1226">
        <f t="shared" ref="G29:R29" si="5">G30+G31</f>
        <v>0</v>
      </c>
      <c r="H29" s="1226">
        <f t="shared" si="5"/>
        <v>0</v>
      </c>
      <c r="I29" s="1226">
        <f t="shared" si="5"/>
        <v>0</v>
      </c>
      <c r="J29" s="1226">
        <f t="shared" si="5"/>
        <v>0</v>
      </c>
      <c r="K29" s="1226">
        <f t="shared" si="5"/>
        <v>0</v>
      </c>
      <c r="L29" s="1226">
        <f t="shared" si="5"/>
        <v>0</v>
      </c>
      <c r="M29" s="1226">
        <f t="shared" si="5"/>
        <v>0</v>
      </c>
      <c r="N29" s="1226">
        <f t="shared" si="5"/>
        <v>0</v>
      </c>
      <c r="O29" s="1226">
        <f t="shared" si="5"/>
        <v>0</v>
      </c>
      <c r="P29" s="1226">
        <f t="shared" si="5"/>
        <v>0</v>
      </c>
      <c r="Q29" s="1226">
        <f t="shared" si="5"/>
        <v>0</v>
      </c>
      <c r="R29" s="1227">
        <f t="shared" si="5"/>
        <v>54746</v>
      </c>
      <c r="S29" s="344"/>
    </row>
    <row r="30" spans="2:19" ht="14.25" customHeight="1">
      <c r="B30" s="346" t="s">
        <v>26</v>
      </c>
      <c r="C30" s="349"/>
      <c r="D30" s="688" t="s">
        <v>614</v>
      </c>
      <c r="E30" s="1225">
        <f t="shared" si="1"/>
        <v>54746</v>
      </c>
      <c r="F30" s="1230"/>
      <c r="G30" s="1230"/>
      <c r="H30" s="1230"/>
      <c r="I30" s="1230"/>
      <c r="J30" s="1230"/>
      <c r="K30" s="1230"/>
      <c r="L30" s="1230"/>
      <c r="M30" s="1230"/>
      <c r="N30" s="1230"/>
      <c r="O30" s="1230"/>
      <c r="P30" s="1230"/>
      <c r="Q30" s="1230"/>
      <c r="R30" s="1231">
        <v>54746</v>
      </c>
      <c r="S30" s="344"/>
    </row>
    <row r="31" spans="2:19" ht="14.25" customHeight="1">
      <c r="B31" s="346" t="s">
        <v>27</v>
      </c>
      <c r="C31" s="349"/>
      <c r="D31" s="688" t="s">
        <v>615</v>
      </c>
      <c r="E31" s="1225">
        <f t="shared" si="1"/>
        <v>0</v>
      </c>
      <c r="F31" s="1230"/>
      <c r="G31" s="1230"/>
      <c r="H31" s="1230"/>
      <c r="I31" s="1230"/>
      <c r="J31" s="1230"/>
      <c r="K31" s="1230"/>
      <c r="L31" s="1230"/>
      <c r="M31" s="1230"/>
      <c r="N31" s="1230"/>
      <c r="O31" s="1230"/>
      <c r="P31" s="1230"/>
      <c r="Q31" s="1230"/>
      <c r="R31" s="1231"/>
      <c r="S31" s="344"/>
    </row>
    <row r="32" spans="2:19" ht="14.25" customHeight="1">
      <c r="B32" s="346" t="s">
        <v>28</v>
      </c>
      <c r="C32" s="347"/>
      <c r="D32" s="686" t="s">
        <v>616</v>
      </c>
      <c r="E32" s="1225">
        <f t="shared" si="1"/>
        <v>0</v>
      </c>
      <c r="F32" s="1226">
        <f>SUM(F33:F36)</f>
        <v>0</v>
      </c>
      <c r="G32" s="1226">
        <f t="shared" ref="G32:R32" si="6">SUM(G33:G36)</f>
        <v>0</v>
      </c>
      <c r="H32" s="1226">
        <f t="shared" si="6"/>
        <v>0</v>
      </c>
      <c r="I32" s="1226">
        <f t="shared" si="6"/>
        <v>0</v>
      </c>
      <c r="J32" s="1226">
        <f t="shared" si="6"/>
        <v>0</v>
      </c>
      <c r="K32" s="1226">
        <f t="shared" si="6"/>
        <v>0</v>
      </c>
      <c r="L32" s="1226">
        <f t="shared" si="6"/>
        <v>0</v>
      </c>
      <c r="M32" s="1226">
        <f t="shared" si="6"/>
        <v>0</v>
      </c>
      <c r="N32" s="1226">
        <f t="shared" si="6"/>
        <v>0</v>
      </c>
      <c r="O32" s="1226">
        <f t="shared" si="6"/>
        <v>0</v>
      </c>
      <c r="P32" s="1226">
        <f t="shared" si="6"/>
        <v>0</v>
      </c>
      <c r="Q32" s="1226">
        <f t="shared" si="6"/>
        <v>0</v>
      </c>
      <c r="R32" s="1227">
        <f t="shared" si="6"/>
        <v>0</v>
      </c>
      <c r="S32" s="344"/>
    </row>
    <row r="33" spans="2:19" ht="14.25" customHeight="1">
      <c r="B33" s="346" t="s">
        <v>29</v>
      </c>
      <c r="C33" s="349"/>
      <c r="D33" s="688" t="s">
        <v>439</v>
      </c>
      <c r="E33" s="1225">
        <f t="shared" si="1"/>
        <v>0</v>
      </c>
      <c r="F33" s="1230"/>
      <c r="G33" s="1230"/>
      <c r="H33" s="1230"/>
      <c r="I33" s="1230"/>
      <c r="J33" s="1230"/>
      <c r="K33" s="1230"/>
      <c r="L33" s="1230"/>
      <c r="M33" s="1230"/>
      <c r="N33" s="1230"/>
      <c r="O33" s="1230"/>
      <c r="P33" s="1230"/>
      <c r="Q33" s="1230"/>
      <c r="R33" s="1231"/>
      <c r="S33" s="344"/>
    </row>
    <row r="34" spans="2:19" ht="14.25" customHeight="1">
      <c r="B34" s="346" t="s">
        <v>30</v>
      </c>
      <c r="C34" s="349"/>
      <c r="D34" s="688" t="s">
        <v>438</v>
      </c>
      <c r="E34" s="1225">
        <f t="shared" si="1"/>
        <v>0</v>
      </c>
      <c r="F34" s="1230"/>
      <c r="G34" s="1230"/>
      <c r="H34" s="1230"/>
      <c r="I34" s="1230"/>
      <c r="J34" s="1230"/>
      <c r="K34" s="1230"/>
      <c r="L34" s="1230"/>
      <c r="M34" s="1230"/>
      <c r="N34" s="1230"/>
      <c r="O34" s="1230"/>
      <c r="P34" s="1230"/>
      <c r="Q34" s="1230"/>
      <c r="R34" s="1231"/>
      <c r="S34" s="344"/>
    </row>
    <row r="35" spans="2:19" ht="14.25" customHeight="1">
      <c r="B35" s="346" t="s">
        <v>31</v>
      </c>
      <c r="C35" s="349"/>
      <c r="D35" s="688" t="s">
        <v>91</v>
      </c>
      <c r="E35" s="1225">
        <f t="shared" si="1"/>
        <v>0</v>
      </c>
      <c r="F35" s="1230"/>
      <c r="G35" s="1230"/>
      <c r="H35" s="1230"/>
      <c r="I35" s="1230"/>
      <c r="J35" s="1230"/>
      <c r="K35" s="1230"/>
      <c r="L35" s="1230"/>
      <c r="M35" s="1230"/>
      <c r="N35" s="1230"/>
      <c r="O35" s="1230"/>
      <c r="P35" s="1230"/>
      <c r="Q35" s="1230"/>
      <c r="R35" s="1231"/>
      <c r="S35" s="344"/>
    </row>
    <row r="36" spans="2:19" ht="14.25" customHeight="1">
      <c r="B36" s="346" t="s">
        <v>32</v>
      </c>
      <c r="C36" s="349"/>
      <c r="D36" s="688" t="s">
        <v>92</v>
      </c>
      <c r="E36" s="1225">
        <f t="shared" si="1"/>
        <v>0</v>
      </c>
      <c r="F36" s="1230"/>
      <c r="G36" s="1230"/>
      <c r="H36" s="1230"/>
      <c r="I36" s="1230"/>
      <c r="J36" s="1230"/>
      <c r="K36" s="1230"/>
      <c r="L36" s="1230"/>
      <c r="M36" s="1230"/>
      <c r="N36" s="1230"/>
      <c r="O36" s="1230"/>
      <c r="P36" s="1230"/>
      <c r="Q36" s="1230"/>
      <c r="R36" s="1231"/>
      <c r="S36" s="344"/>
    </row>
    <row r="37" spans="2:19" ht="14.25" customHeight="1">
      <c r="B37" s="346" t="s">
        <v>33</v>
      </c>
      <c r="C37" s="347"/>
      <c r="D37" s="686" t="s">
        <v>59</v>
      </c>
      <c r="E37" s="1225">
        <f t="shared" si="1"/>
        <v>0</v>
      </c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7"/>
      <c r="S37" s="344"/>
    </row>
    <row r="38" spans="2:19" ht="14.25" customHeight="1">
      <c r="B38" s="346" t="s">
        <v>34</v>
      </c>
      <c r="C38" s="347"/>
      <c r="D38" s="690" t="s">
        <v>617</v>
      </c>
      <c r="E38" s="1225">
        <f t="shared" si="1"/>
        <v>0</v>
      </c>
      <c r="F38" s="1226">
        <f>F39+F40</f>
        <v>0</v>
      </c>
      <c r="G38" s="1226">
        <f t="shared" ref="G38:R38" si="7">G39+G40</f>
        <v>0</v>
      </c>
      <c r="H38" s="1226">
        <f t="shared" si="7"/>
        <v>0</v>
      </c>
      <c r="I38" s="1226">
        <f t="shared" si="7"/>
        <v>0</v>
      </c>
      <c r="J38" s="1226">
        <f t="shared" si="7"/>
        <v>0</v>
      </c>
      <c r="K38" s="1226">
        <f t="shared" si="7"/>
        <v>0</v>
      </c>
      <c r="L38" s="1226">
        <f t="shared" si="7"/>
        <v>0</v>
      </c>
      <c r="M38" s="1226">
        <f t="shared" si="7"/>
        <v>0</v>
      </c>
      <c r="N38" s="1226">
        <f t="shared" si="7"/>
        <v>0</v>
      </c>
      <c r="O38" s="1226">
        <f t="shared" si="7"/>
        <v>0</v>
      </c>
      <c r="P38" s="1226">
        <f t="shared" si="7"/>
        <v>0</v>
      </c>
      <c r="Q38" s="1226">
        <f t="shared" si="7"/>
        <v>0</v>
      </c>
      <c r="R38" s="1227">
        <f t="shared" si="7"/>
        <v>0</v>
      </c>
      <c r="S38" s="344"/>
    </row>
    <row r="39" spans="2:19" ht="14.25" customHeight="1">
      <c r="B39" s="346" t="s">
        <v>35</v>
      </c>
      <c r="C39" s="347"/>
      <c r="D39" s="691" t="s">
        <v>604</v>
      </c>
      <c r="E39" s="1225">
        <f t="shared" si="1"/>
        <v>0</v>
      </c>
      <c r="F39" s="1230"/>
      <c r="G39" s="1230"/>
      <c r="H39" s="1230"/>
      <c r="I39" s="1230"/>
      <c r="J39" s="1230"/>
      <c r="K39" s="1230"/>
      <c r="L39" s="1230"/>
      <c r="M39" s="1230"/>
      <c r="N39" s="1230"/>
      <c r="O39" s="1230"/>
      <c r="P39" s="1230"/>
      <c r="Q39" s="1230"/>
      <c r="R39" s="1231"/>
      <c r="S39" s="344"/>
    </row>
    <row r="40" spans="2:19" ht="14.25" customHeight="1" thickBot="1">
      <c r="B40" s="350" t="s">
        <v>36</v>
      </c>
      <c r="C40" s="351"/>
      <c r="D40" s="692" t="s">
        <v>618</v>
      </c>
      <c r="E40" s="1232">
        <f t="shared" si="1"/>
        <v>0</v>
      </c>
      <c r="F40" s="1233"/>
      <c r="G40" s="1233"/>
      <c r="H40" s="1233"/>
      <c r="I40" s="1233"/>
      <c r="J40" s="1233"/>
      <c r="K40" s="1233"/>
      <c r="L40" s="1233"/>
      <c r="M40" s="1233"/>
      <c r="N40" s="1233"/>
      <c r="O40" s="1233"/>
      <c r="P40" s="1233"/>
      <c r="Q40" s="1233"/>
      <c r="R40" s="1234"/>
      <c r="S40" s="344"/>
    </row>
    <row r="41" spans="2:19" ht="14.25" customHeight="1">
      <c r="B41" s="592"/>
      <c r="C41" s="593"/>
      <c r="D41" s="558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344"/>
    </row>
    <row r="42" spans="2:19" ht="24" customHeight="1">
      <c r="B42" s="595"/>
      <c r="C42" s="596"/>
      <c r="D42" s="558" t="s">
        <v>647</v>
      </c>
      <c r="E42" s="596"/>
      <c r="F42" s="331" t="s">
        <v>655</v>
      </c>
      <c r="G42" s="1865"/>
      <c r="H42" s="1865"/>
      <c r="I42" s="1865"/>
      <c r="J42" s="596"/>
      <c r="K42" s="596"/>
      <c r="L42" s="596"/>
      <c r="M42" s="596"/>
      <c r="N42" s="596"/>
      <c r="O42" s="596"/>
      <c r="P42" s="596"/>
      <c r="Q42" s="596"/>
      <c r="R42" s="596"/>
    </row>
    <row r="43" spans="2:19" ht="24" customHeight="1">
      <c r="B43" s="595"/>
      <c r="C43" s="596"/>
      <c r="D43" s="105" t="s">
        <v>49</v>
      </c>
      <c r="E43" s="596"/>
      <c r="F43" s="331" t="s">
        <v>655</v>
      </c>
      <c r="G43" s="597"/>
      <c r="H43" s="597"/>
      <c r="I43" s="597"/>
      <c r="J43" s="596"/>
      <c r="K43" s="596"/>
      <c r="L43" s="596"/>
      <c r="M43" s="596"/>
      <c r="N43" s="596"/>
      <c r="O43" s="596"/>
      <c r="P43" s="596"/>
      <c r="Q43" s="596"/>
      <c r="R43" s="596"/>
    </row>
    <row r="44" spans="2:19">
      <c r="B44" s="598"/>
      <c r="C44" s="599"/>
      <c r="D44" s="600" t="s">
        <v>648</v>
      </c>
      <c r="E44" s="599"/>
      <c r="F44" s="599"/>
      <c r="G44" s="599"/>
      <c r="H44" s="599"/>
      <c r="I44" s="599"/>
      <c r="J44" s="599"/>
      <c r="K44" s="599"/>
      <c r="L44" s="599"/>
      <c r="M44" s="599"/>
      <c r="N44" s="599"/>
      <c r="O44" s="599"/>
      <c r="P44" s="599"/>
      <c r="Q44" s="599"/>
      <c r="R44" s="599"/>
    </row>
    <row r="45" spans="2:19">
      <c r="D45" s="601"/>
    </row>
    <row r="60" spans="6:7">
      <c r="F60" s="360"/>
      <c r="G60" s="360"/>
    </row>
    <row r="61" spans="6:7">
      <c r="F61" s="360"/>
      <c r="G61" s="360"/>
    </row>
    <row r="62" spans="6:7">
      <c r="F62" s="360"/>
      <c r="G62" s="360"/>
    </row>
    <row r="63" spans="6:7">
      <c r="F63" s="360"/>
      <c r="G63" s="360"/>
    </row>
    <row r="64" spans="6:7">
      <c r="F64" s="360"/>
      <c r="G64" s="360"/>
    </row>
    <row r="65" spans="6:7">
      <c r="F65" s="360"/>
      <c r="G65" s="360"/>
    </row>
    <row r="66" spans="6:7">
      <c r="F66" s="360"/>
      <c r="G66" s="360"/>
    </row>
    <row r="67" spans="6:7">
      <c r="F67" s="360"/>
      <c r="G67" s="360"/>
    </row>
    <row r="68" spans="6:7">
      <c r="F68" s="360"/>
      <c r="G68" s="360"/>
    </row>
    <row r="69" spans="6:7">
      <c r="F69" s="360"/>
      <c r="G69" s="360"/>
    </row>
    <row r="70" spans="6:7">
      <c r="F70" s="360"/>
      <c r="G70" s="360"/>
    </row>
    <row r="71" spans="6:7">
      <c r="F71" s="360"/>
      <c r="G71" s="360"/>
    </row>
    <row r="72" spans="6:7">
      <c r="F72" s="360"/>
      <c r="G72" s="360"/>
    </row>
    <row r="73" spans="6:7">
      <c r="F73" s="360"/>
      <c r="G73" s="360"/>
    </row>
    <row r="74" spans="6:7">
      <c r="F74" s="360"/>
      <c r="G74" s="360"/>
    </row>
    <row r="75" spans="6:7">
      <c r="F75" s="360"/>
      <c r="G75" s="360"/>
    </row>
    <row r="76" spans="6:7">
      <c r="F76" s="360"/>
      <c r="G76" s="360"/>
    </row>
    <row r="78" spans="6:7">
      <c r="F78" s="360"/>
      <c r="G78" s="360"/>
    </row>
  </sheetData>
  <sheetProtection algorithmName="SHA-512" hashValue="G+2zImig2iGPZ1xnh4uw0nxSpAEVHU/3N9X/h60/X0x4HCHTD/ZjlzRSpXP6iPE/Vcg2DarYvoQTNKOgXlkQ/w==" saltValue="ja79PV7NDKLzJMSj8Ykvvw==" spinCount="100000" sheet="1" objects="1" scenarios="1"/>
  <mergeCells count="5">
    <mergeCell ref="B2:R2"/>
    <mergeCell ref="B3:B4"/>
    <mergeCell ref="D3:D4"/>
    <mergeCell ref="G42:I42"/>
    <mergeCell ref="F3:R3"/>
  </mergeCells>
  <pageMargins left="0.2" right="0.19" top="0.17" bottom="0.16" header="0.17" footer="0.16"/>
  <pageSetup paperSize="9" scale="7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I403"/>
  <sheetViews>
    <sheetView topLeftCell="B2" zoomScaleNormal="100" zoomScaleSheetLayoutView="85" workbookViewId="0">
      <selection activeCell="F7" sqref="F7"/>
    </sheetView>
  </sheetViews>
  <sheetFormatPr defaultRowHeight="15"/>
  <cols>
    <col min="1" max="1" width="9.140625" style="79" hidden="1" customWidth="1"/>
    <col min="2" max="2" width="1.5703125" style="79" customWidth="1"/>
    <col min="3" max="3" width="5.28515625" style="564" customWidth="1"/>
    <col min="4" max="4" width="41" style="79" customWidth="1"/>
    <col min="5" max="5" width="12.7109375" style="79" customWidth="1"/>
    <col min="6" max="6" width="15.7109375" style="79" customWidth="1"/>
    <col min="7" max="7" width="14" style="79" customWidth="1"/>
    <col min="8" max="8" width="22" style="79" customWidth="1"/>
    <col min="9" max="9" width="20.5703125" style="79" customWidth="1"/>
    <col min="10" max="10" width="11.28515625" style="79" customWidth="1"/>
    <col min="11" max="16384" width="9.140625" style="79"/>
  </cols>
  <sheetData>
    <row r="1" spans="3:9" ht="5.25" customHeight="1" thickBot="1"/>
    <row r="2" spans="3:9" ht="22.5" customHeight="1">
      <c r="C2" s="1870" t="s">
        <v>643</v>
      </c>
      <c r="D2" s="1871"/>
      <c r="E2" s="1871"/>
      <c r="F2" s="1871"/>
      <c r="G2" s="1871"/>
      <c r="H2" s="1871"/>
      <c r="I2" s="1872"/>
    </row>
    <row r="3" spans="3:9" ht="35.25" customHeight="1">
      <c r="C3" s="1873" t="s">
        <v>645</v>
      </c>
      <c r="D3" s="1874"/>
      <c r="E3" s="1874"/>
      <c r="F3" s="1874"/>
      <c r="G3" s="1874"/>
      <c r="H3" s="1874"/>
      <c r="I3" s="1875"/>
    </row>
    <row r="4" spans="3:9" ht="26.25" customHeight="1" thickBot="1">
      <c r="C4" s="1873"/>
      <c r="D4" s="1874"/>
      <c r="E4" s="1874"/>
      <c r="F4" s="1874"/>
      <c r="G4" s="1874"/>
      <c r="H4" s="1874"/>
      <c r="I4" s="1875"/>
    </row>
    <row r="5" spans="3:9" ht="56.25" customHeight="1" thickBot="1">
      <c r="C5" s="565" t="s">
        <v>400</v>
      </c>
      <c r="D5" s="566" t="s">
        <v>60</v>
      </c>
      <c r="E5" s="566" t="s">
        <v>619</v>
      </c>
      <c r="F5" s="566" t="s">
        <v>620</v>
      </c>
      <c r="G5" s="566" t="s">
        <v>621</v>
      </c>
      <c r="H5" s="567" t="s">
        <v>622</v>
      </c>
      <c r="I5" s="568" t="s">
        <v>623</v>
      </c>
    </row>
    <row r="6" spans="3:9" s="980" customFormat="1" ht="56.25" customHeight="1">
      <c r="C6" s="1291"/>
      <c r="D6" s="1292"/>
      <c r="E6" s="1292"/>
      <c r="F6" s="1292"/>
      <c r="G6" s="1876" t="str">
        <f>'დანართი 12'!G113:I113</f>
        <v>სხვა დანარჩენი საქონელი და მომსახურება</v>
      </c>
      <c r="H6" s="1877"/>
      <c r="I6" s="1878"/>
    </row>
    <row r="7" spans="3:9">
      <c r="C7" s="1283">
        <v>1</v>
      </c>
      <c r="D7" s="1888" t="s">
        <v>1051</v>
      </c>
      <c r="E7" s="1257">
        <v>380</v>
      </c>
      <c r="F7" s="573" t="s">
        <v>1510</v>
      </c>
      <c r="G7" s="573" t="s">
        <v>1509</v>
      </c>
      <c r="H7" s="573" t="s">
        <v>1511</v>
      </c>
      <c r="I7" s="570" t="s">
        <v>1512</v>
      </c>
    </row>
    <row r="8" spans="3:9" ht="27">
      <c r="C8" s="1283">
        <v>2</v>
      </c>
      <c r="D8" s="1888" t="s">
        <v>1053</v>
      </c>
      <c r="E8" s="1257">
        <v>330</v>
      </c>
      <c r="F8" s="573" t="s">
        <v>1510</v>
      </c>
      <c r="G8" s="573" t="s">
        <v>1509</v>
      </c>
      <c r="H8" s="573" t="s">
        <v>1511</v>
      </c>
      <c r="I8" s="570" t="s">
        <v>1512</v>
      </c>
    </row>
    <row r="9" spans="3:9">
      <c r="C9" s="1283">
        <v>3</v>
      </c>
      <c r="D9" s="1888" t="s">
        <v>1054</v>
      </c>
      <c r="E9" s="1257">
        <v>380</v>
      </c>
      <c r="F9" s="573" t="s">
        <v>1510</v>
      </c>
      <c r="G9" s="573" t="s">
        <v>1509</v>
      </c>
      <c r="H9" s="573" t="s">
        <v>1511</v>
      </c>
      <c r="I9" s="570" t="s">
        <v>1512</v>
      </c>
    </row>
    <row r="10" spans="3:9">
      <c r="C10" s="1283">
        <v>4</v>
      </c>
      <c r="D10" s="1888" t="s">
        <v>1056</v>
      </c>
      <c r="E10" s="1257">
        <v>190</v>
      </c>
      <c r="F10" s="573" t="s">
        <v>1510</v>
      </c>
      <c r="G10" s="573" t="s">
        <v>1509</v>
      </c>
      <c r="H10" s="573" t="s">
        <v>1511</v>
      </c>
      <c r="I10" s="570" t="s">
        <v>1512</v>
      </c>
    </row>
    <row r="11" spans="3:9" ht="40.5">
      <c r="C11" s="1283">
        <v>5</v>
      </c>
      <c r="D11" s="1888" t="s">
        <v>1057</v>
      </c>
      <c r="E11" s="1257">
        <v>1900</v>
      </c>
      <c r="F11" s="573" t="s">
        <v>1510</v>
      </c>
      <c r="G11" s="573" t="s">
        <v>1509</v>
      </c>
      <c r="H11" s="573" t="s">
        <v>1511</v>
      </c>
      <c r="I11" s="570" t="s">
        <v>1512</v>
      </c>
    </row>
    <row r="12" spans="3:9" ht="27">
      <c r="C12" s="1283">
        <v>6</v>
      </c>
      <c r="D12" s="1888" t="s">
        <v>1058</v>
      </c>
      <c r="E12" s="1257">
        <v>190</v>
      </c>
      <c r="F12" s="573" t="s">
        <v>1510</v>
      </c>
      <c r="G12" s="573" t="s">
        <v>1509</v>
      </c>
      <c r="H12" s="573" t="s">
        <v>1511</v>
      </c>
      <c r="I12" s="570" t="s">
        <v>1512</v>
      </c>
    </row>
    <row r="13" spans="3:9" ht="27">
      <c r="C13" s="1283">
        <v>7</v>
      </c>
      <c r="D13" s="1888" t="s">
        <v>1059</v>
      </c>
      <c r="E13" s="1257">
        <v>190</v>
      </c>
      <c r="F13" s="573" t="s">
        <v>1510</v>
      </c>
      <c r="G13" s="573" t="s">
        <v>1509</v>
      </c>
      <c r="H13" s="573" t="s">
        <v>1511</v>
      </c>
      <c r="I13" s="570" t="s">
        <v>1512</v>
      </c>
    </row>
    <row r="14" spans="3:9" ht="27">
      <c r="C14" s="1283">
        <v>8</v>
      </c>
      <c r="D14" s="1888" t="s">
        <v>1060</v>
      </c>
      <c r="E14" s="1257">
        <v>1140</v>
      </c>
      <c r="F14" s="573" t="s">
        <v>1510</v>
      </c>
      <c r="G14" s="573" t="s">
        <v>1509</v>
      </c>
      <c r="H14" s="573" t="s">
        <v>1511</v>
      </c>
      <c r="I14" s="570" t="s">
        <v>1512</v>
      </c>
    </row>
    <row r="15" spans="3:9" ht="27">
      <c r="C15" s="1283">
        <v>9</v>
      </c>
      <c r="D15" s="1888" t="s">
        <v>1061</v>
      </c>
      <c r="E15" s="1257">
        <v>380</v>
      </c>
      <c r="F15" s="573" t="s">
        <v>1510</v>
      </c>
      <c r="G15" s="573" t="s">
        <v>1509</v>
      </c>
      <c r="H15" s="573" t="s">
        <v>1511</v>
      </c>
      <c r="I15" s="570" t="s">
        <v>1512</v>
      </c>
    </row>
    <row r="16" spans="3:9" ht="27">
      <c r="C16" s="1283">
        <v>10</v>
      </c>
      <c r="D16" s="1888" t="s">
        <v>1062</v>
      </c>
      <c r="E16" s="1257">
        <v>1140</v>
      </c>
      <c r="F16" s="573" t="s">
        <v>1510</v>
      </c>
      <c r="G16" s="573" t="s">
        <v>1509</v>
      </c>
      <c r="H16" s="573" t="s">
        <v>1511</v>
      </c>
      <c r="I16" s="570" t="s">
        <v>1512</v>
      </c>
    </row>
    <row r="17" spans="3:9" ht="27">
      <c r="C17" s="1283">
        <v>11</v>
      </c>
      <c r="D17" s="1888" t="s">
        <v>1063</v>
      </c>
      <c r="E17" s="1257">
        <v>380</v>
      </c>
      <c r="F17" s="573" t="s">
        <v>1510</v>
      </c>
      <c r="G17" s="573" t="s">
        <v>1509</v>
      </c>
      <c r="H17" s="573" t="s">
        <v>1511</v>
      </c>
      <c r="I17" s="570" t="s">
        <v>1512</v>
      </c>
    </row>
    <row r="18" spans="3:9" ht="27">
      <c r="C18" s="1283">
        <v>12</v>
      </c>
      <c r="D18" s="1888" t="s">
        <v>1064</v>
      </c>
      <c r="E18" s="1257">
        <v>664</v>
      </c>
      <c r="F18" s="573" t="s">
        <v>1510</v>
      </c>
      <c r="G18" s="573" t="s">
        <v>1509</v>
      </c>
      <c r="H18" s="573" t="s">
        <v>1511</v>
      </c>
      <c r="I18" s="570" t="s">
        <v>1512</v>
      </c>
    </row>
    <row r="19" spans="3:9" ht="27">
      <c r="C19" s="569">
        <v>13</v>
      </c>
      <c r="D19" s="1888" t="s">
        <v>1065</v>
      </c>
      <c r="E19" s="1257">
        <v>190</v>
      </c>
      <c r="F19" s="572" t="s">
        <v>1510</v>
      </c>
      <c r="G19" s="572" t="s">
        <v>1509</v>
      </c>
      <c r="H19" s="572" t="s">
        <v>1511</v>
      </c>
      <c r="I19" s="570" t="s">
        <v>1512</v>
      </c>
    </row>
    <row r="20" spans="3:9" ht="27">
      <c r="C20" s="569">
        <v>14</v>
      </c>
      <c r="D20" s="1888" t="s">
        <v>1066</v>
      </c>
      <c r="E20" s="1257">
        <v>1330</v>
      </c>
      <c r="F20" s="572" t="s">
        <v>1510</v>
      </c>
      <c r="G20" s="572" t="s">
        <v>1509</v>
      </c>
      <c r="H20" s="572" t="s">
        <v>1511</v>
      </c>
      <c r="I20" s="570" t="s">
        <v>1512</v>
      </c>
    </row>
    <row r="21" spans="3:9" ht="40.5">
      <c r="C21" s="569">
        <v>15</v>
      </c>
      <c r="D21" s="1888" t="s">
        <v>1068</v>
      </c>
      <c r="E21" s="1257">
        <v>380</v>
      </c>
      <c r="F21" s="572" t="s">
        <v>1510</v>
      </c>
      <c r="G21" s="572" t="s">
        <v>1509</v>
      </c>
      <c r="H21" s="572" t="s">
        <v>1511</v>
      </c>
      <c r="I21" s="570" t="s">
        <v>1512</v>
      </c>
    </row>
    <row r="22" spans="3:9" ht="27">
      <c r="C22" s="569">
        <v>16</v>
      </c>
      <c r="D22" s="1888" t="s">
        <v>1069</v>
      </c>
      <c r="E22" s="1257">
        <v>970</v>
      </c>
      <c r="F22" s="572" t="s">
        <v>1510</v>
      </c>
      <c r="G22" s="572" t="s">
        <v>1509</v>
      </c>
      <c r="H22" s="572" t="s">
        <v>1511</v>
      </c>
      <c r="I22" s="570" t="s">
        <v>1512</v>
      </c>
    </row>
    <row r="23" spans="3:9" ht="27">
      <c r="C23" s="569">
        <v>17</v>
      </c>
      <c r="D23" s="1888" t="s">
        <v>1070</v>
      </c>
      <c r="E23" s="1257">
        <v>570</v>
      </c>
      <c r="F23" s="572" t="s">
        <v>1510</v>
      </c>
      <c r="G23" s="572" t="s">
        <v>1509</v>
      </c>
      <c r="H23" s="572" t="s">
        <v>1511</v>
      </c>
      <c r="I23" s="570" t="s">
        <v>1512</v>
      </c>
    </row>
    <row r="24" spans="3:9" ht="27">
      <c r="C24" s="569">
        <v>18</v>
      </c>
      <c r="D24" s="1888" t="s">
        <v>1071</v>
      </c>
      <c r="E24" s="1257">
        <v>190</v>
      </c>
      <c r="F24" s="572" t="s">
        <v>1510</v>
      </c>
      <c r="G24" s="572" t="s">
        <v>1509</v>
      </c>
      <c r="H24" s="572" t="s">
        <v>1511</v>
      </c>
      <c r="I24" s="570" t="s">
        <v>1512</v>
      </c>
    </row>
    <row r="25" spans="3:9" ht="27">
      <c r="C25" s="569">
        <v>19</v>
      </c>
      <c r="D25" s="1888" t="s">
        <v>1072</v>
      </c>
      <c r="E25" s="1257">
        <v>1</v>
      </c>
      <c r="F25" s="572" t="s">
        <v>1510</v>
      </c>
      <c r="G25" s="572" t="s">
        <v>1509</v>
      </c>
      <c r="H25" s="572" t="s">
        <v>1511</v>
      </c>
      <c r="I25" s="570" t="s">
        <v>1512</v>
      </c>
    </row>
    <row r="26" spans="3:9" ht="27">
      <c r="C26" s="569">
        <v>20</v>
      </c>
      <c r="D26" s="1888" t="s">
        <v>1073</v>
      </c>
      <c r="E26" s="1257">
        <v>570</v>
      </c>
      <c r="F26" s="572" t="s">
        <v>1510</v>
      </c>
      <c r="G26" s="572" t="s">
        <v>1509</v>
      </c>
      <c r="H26" s="572" t="s">
        <v>1511</v>
      </c>
      <c r="I26" s="570" t="s">
        <v>1512</v>
      </c>
    </row>
    <row r="27" spans="3:9" ht="27">
      <c r="C27" s="569">
        <v>21</v>
      </c>
      <c r="D27" s="1888" t="s">
        <v>1074</v>
      </c>
      <c r="E27" s="1257">
        <v>87.5</v>
      </c>
      <c r="F27" s="572" t="s">
        <v>1510</v>
      </c>
      <c r="G27" s="572" t="s">
        <v>1509</v>
      </c>
      <c r="H27" s="572" t="s">
        <v>1511</v>
      </c>
      <c r="I27" s="570" t="s">
        <v>1512</v>
      </c>
    </row>
    <row r="28" spans="3:9" ht="27">
      <c r="C28" s="569">
        <v>22</v>
      </c>
      <c r="D28" s="1888" t="s">
        <v>1075</v>
      </c>
      <c r="E28" s="1257">
        <v>485.56</v>
      </c>
      <c r="F28" s="572" t="s">
        <v>1510</v>
      </c>
      <c r="G28" s="572" t="s">
        <v>1509</v>
      </c>
      <c r="H28" s="572" t="s">
        <v>1511</v>
      </c>
      <c r="I28" s="570" t="s">
        <v>1512</v>
      </c>
    </row>
    <row r="29" spans="3:9" ht="27">
      <c r="C29" s="569">
        <v>23</v>
      </c>
      <c r="D29" s="1888" t="s">
        <v>1076</v>
      </c>
      <c r="E29" s="1257">
        <v>570</v>
      </c>
      <c r="F29" s="572" t="s">
        <v>1510</v>
      </c>
      <c r="G29" s="572" t="s">
        <v>1509</v>
      </c>
      <c r="H29" s="572" t="s">
        <v>1511</v>
      </c>
      <c r="I29" s="570" t="s">
        <v>1512</v>
      </c>
    </row>
    <row r="30" spans="3:9" ht="27">
      <c r="C30" s="569">
        <v>24</v>
      </c>
      <c r="D30" s="1888" t="s">
        <v>1077</v>
      </c>
      <c r="E30" s="1257">
        <v>380</v>
      </c>
      <c r="F30" s="572" t="s">
        <v>1510</v>
      </c>
      <c r="G30" s="572" t="s">
        <v>1509</v>
      </c>
      <c r="H30" s="572" t="s">
        <v>1511</v>
      </c>
      <c r="I30" s="570" t="s">
        <v>1512</v>
      </c>
    </row>
    <row r="31" spans="3:9" ht="27">
      <c r="C31" s="569">
        <v>25</v>
      </c>
      <c r="D31" s="1888" t="s">
        <v>1078</v>
      </c>
      <c r="E31" s="1257">
        <v>1140</v>
      </c>
      <c r="F31" s="572" t="s">
        <v>1510</v>
      </c>
      <c r="G31" s="572" t="s">
        <v>1509</v>
      </c>
      <c r="H31" s="572" t="s">
        <v>1511</v>
      </c>
      <c r="I31" s="570" t="s">
        <v>1512</v>
      </c>
    </row>
    <row r="32" spans="3:9" ht="40.5">
      <c r="C32" s="569">
        <v>26</v>
      </c>
      <c r="D32" s="1888" t="s">
        <v>1079</v>
      </c>
      <c r="E32" s="1257">
        <v>1330</v>
      </c>
      <c r="F32" s="572" t="s">
        <v>1510</v>
      </c>
      <c r="G32" s="572" t="s">
        <v>1509</v>
      </c>
      <c r="H32" s="572" t="s">
        <v>1511</v>
      </c>
      <c r="I32" s="570" t="s">
        <v>1512</v>
      </c>
    </row>
    <row r="33" spans="3:9" ht="27">
      <c r="C33" s="569">
        <v>27</v>
      </c>
      <c r="D33" s="1888" t="s">
        <v>1081</v>
      </c>
      <c r="E33" s="1257">
        <v>760</v>
      </c>
      <c r="F33" s="572" t="s">
        <v>1510</v>
      </c>
      <c r="G33" s="572" t="s">
        <v>1509</v>
      </c>
      <c r="H33" s="572" t="s">
        <v>1511</v>
      </c>
      <c r="I33" s="570" t="s">
        <v>1512</v>
      </c>
    </row>
    <row r="34" spans="3:9" ht="27">
      <c r="C34" s="569">
        <v>28</v>
      </c>
      <c r="D34" s="1888" t="s">
        <v>1082</v>
      </c>
      <c r="E34" s="1257">
        <v>190</v>
      </c>
      <c r="F34" s="572" t="s">
        <v>1510</v>
      </c>
      <c r="G34" s="572" t="s">
        <v>1509</v>
      </c>
      <c r="H34" s="572" t="s">
        <v>1511</v>
      </c>
      <c r="I34" s="570" t="s">
        <v>1512</v>
      </c>
    </row>
    <row r="35" spans="3:9" ht="27">
      <c r="C35" s="569">
        <v>29</v>
      </c>
      <c r="D35" s="1888" t="s">
        <v>1084</v>
      </c>
      <c r="E35" s="1257">
        <v>570</v>
      </c>
      <c r="F35" s="572" t="s">
        <v>1510</v>
      </c>
      <c r="G35" s="572" t="s">
        <v>1509</v>
      </c>
      <c r="H35" s="572" t="s">
        <v>1511</v>
      </c>
      <c r="I35" s="570" t="s">
        <v>1512</v>
      </c>
    </row>
    <row r="36" spans="3:9" ht="27">
      <c r="C36" s="569">
        <v>30</v>
      </c>
      <c r="D36" s="1888" t="s">
        <v>1085</v>
      </c>
      <c r="E36" s="1257">
        <v>380</v>
      </c>
      <c r="F36" s="572" t="s">
        <v>1510</v>
      </c>
      <c r="G36" s="572" t="s">
        <v>1509</v>
      </c>
      <c r="H36" s="572" t="s">
        <v>1511</v>
      </c>
      <c r="I36" s="570" t="s">
        <v>1512</v>
      </c>
    </row>
    <row r="37" spans="3:9" ht="27">
      <c r="C37" s="569">
        <v>31</v>
      </c>
      <c r="D37" s="1888" t="s">
        <v>1086</v>
      </c>
      <c r="E37" s="1257">
        <v>950</v>
      </c>
      <c r="F37" s="572" t="s">
        <v>1510</v>
      </c>
      <c r="G37" s="572" t="s">
        <v>1509</v>
      </c>
      <c r="H37" s="572" t="s">
        <v>1511</v>
      </c>
      <c r="I37" s="570" t="s">
        <v>1512</v>
      </c>
    </row>
    <row r="38" spans="3:9" ht="27">
      <c r="C38" s="569">
        <v>32</v>
      </c>
      <c r="D38" s="1888" t="s">
        <v>1087</v>
      </c>
      <c r="E38" s="1257">
        <v>760</v>
      </c>
      <c r="F38" s="572" t="s">
        <v>1510</v>
      </c>
      <c r="G38" s="572" t="s">
        <v>1509</v>
      </c>
      <c r="H38" s="572" t="s">
        <v>1511</v>
      </c>
      <c r="I38" s="570" t="s">
        <v>1512</v>
      </c>
    </row>
    <row r="39" spans="3:9" ht="27">
      <c r="C39" s="569">
        <v>33</v>
      </c>
      <c r="D39" s="1888" t="s">
        <v>1088</v>
      </c>
      <c r="E39" s="1257">
        <v>6270</v>
      </c>
      <c r="F39" s="572" t="s">
        <v>1510</v>
      </c>
      <c r="G39" s="572" t="s">
        <v>1509</v>
      </c>
      <c r="H39" s="572" t="s">
        <v>1511</v>
      </c>
      <c r="I39" s="570" t="s">
        <v>1512</v>
      </c>
    </row>
    <row r="40" spans="3:9" ht="27">
      <c r="C40" s="569">
        <v>34</v>
      </c>
      <c r="D40" s="1888" t="s">
        <v>1090</v>
      </c>
      <c r="E40" s="1257">
        <v>190</v>
      </c>
      <c r="F40" s="572" t="s">
        <v>1510</v>
      </c>
      <c r="G40" s="572" t="s">
        <v>1509</v>
      </c>
      <c r="H40" s="572" t="s">
        <v>1511</v>
      </c>
      <c r="I40" s="570" t="s">
        <v>1512</v>
      </c>
    </row>
    <row r="41" spans="3:9" ht="27">
      <c r="C41" s="569">
        <v>35</v>
      </c>
      <c r="D41" s="1888" t="s">
        <v>1091</v>
      </c>
      <c r="E41" s="1257">
        <v>380</v>
      </c>
      <c r="F41" s="572" t="s">
        <v>1510</v>
      </c>
      <c r="G41" s="572" t="s">
        <v>1509</v>
      </c>
      <c r="H41" s="572" t="s">
        <v>1511</v>
      </c>
      <c r="I41" s="570" t="s">
        <v>1512</v>
      </c>
    </row>
    <row r="42" spans="3:9" ht="27">
      <c r="C42" s="569">
        <v>36</v>
      </c>
      <c r="D42" s="1888" t="s">
        <v>1092</v>
      </c>
      <c r="E42" s="1257">
        <v>190</v>
      </c>
      <c r="F42" s="572" t="s">
        <v>1510</v>
      </c>
      <c r="G42" s="572" t="s">
        <v>1509</v>
      </c>
      <c r="H42" s="572" t="s">
        <v>1511</v>
      </c>
      <c r="I42" s="570" t="s">
        <v>1512</v>
      </c>
    </row>
    <row r="43" spans="3:9" ht="27">
      <c r="C43" s="569">
        <v>37</v>
      </c>
      <c r="D43" s="1888" t="s">
        <v>1093</v>
      </c>
      <c r="E43" s="1257">
        <v>1140</v>
      </c>
      <c r="F43" s="572" t="s">
        <v>1510</v>
      </c>
      <c r="G43" s="572" t="s">
        <v>1509</v>
      </c>
      <c r="H43" s="572" t="s">
        <v>1511</v>
      </c>
      <c r="I43" s="570" t="s">
        <v>1512</v>
      </c>
    </row>
    <row r="44" spans="3:9" ht="27">
      <c r="C44" s="569">
        <v>38</v>
      </c>
      <c r="D44" s="1888" t="s">
        <v>1094</v>
      </c>
      <c r="E44" s="1257">
        <v>190</v>
      </c>
      <c r="F44" s="572" t="s">
        <v>1510</v>
      </c>
      <c r="G44" s="572" t="s">
        <v>1509</v>
      </c>
      <c r="H44" s="572" t="s">
        <v>1511</v>
      </c>
      <c r="I44" s="570" t="s">
        <v>1512</v>
      </c>
    </row>
    <row r="45" spans="3:9" ht="27">
      <c r="C45" s="569">
        <v>39</v>
      </c>
      <c r="D45" s="1888" t="s">
        <v>1096</v>
      </c>
      <c r="E45" s="1257">
        <v>950</v>
      </c>
      <c r="F45" s="572" t="s">
        <v>1510</v>
      </c>
      <c r="G45" s="572" t="s">
        <v>1509</v>
      </c>
      <c r="H45" s="572" t="s">
        <v>1511</v>
      </c>
      <c r="I45" s="570" t="s">
        <v>1512</v>
      </c>
    </row>
    <row r="46" spans="3:9" ht="27">
      <c r="C46" s="569">
        <v>40</v>
      </c>
      <c r="D46" s="1888" t="s">
        <v>1097</v>
      </c>
      <c r="E46" s="1257">
        <v>570</v>
      </c>
      <c r="F46" s="572" t="s">
        <v>1510</v>
      </c>
      <c r="G46" s="572" t="s">
        <v>1509</v>
      </c>
      <c r="H46" s="572" t="s">
        <v>1511</v>
      </c>
      <c r="I46" s="570" t="s">
        <v>1512</v>
      </c>
    </row>
    <row r="47" spans="3:9" ht="40.5">
      <c r="C47" s="569">
        <v>41</v>
      </c>
      <c r="D47" s="1888" t="s">
        <v>1098</v>
      </c>
      <c r="E47" s="1257">
        <v>646</v>
      </c>
      <c r="F47" s="572" t="s">
        <v>1510</v>
      </c>
      <c r="G47" s="572" t="s">
        <v>1509</v>
      </c>
      <c r="H47" s="572" t="s">
        <v>1511</v>
      </c>
      <c r="I47" s="570" t="s">
        <v>1512</v>
      </c>
    </row>
    <row r="48" spans="3:9" ht="27">
      <c r="C48" s="569">
        <v>42</v>
      </c>
      <c r="D48" s="1888" t="s">
        <v>1099</v>
      </c>
      <c r="E48" s="1257">
        <v>1000</v>
      </c>
      <c r="F48" s="572" t="s">
        <v>1510</v>
      </c>
      <c r="G48" s="572" t="s">
        <v>1509</v>
      </c>
      <c r="H48" s="572" t="s">
        <v>1511</v>
      </c>
      <c r="I48" s="570" t="s">
        <v>1512</v>
      </c>
    </row>
    <row r="49" spans="3:9" ht="27">
      <c r="C49" s="569">
        <v>43</v>
      </c>
      <c r="D49" s="1888" t="s">
        <v>1100</v>
      </c>
      <c r="E49" s="1257">
        <v>1330</v>
      </c>
      <c r="F49" s="572" t="s">
        <v>1510</v>
      </c>
      <c r="G49" s="572" t="s">
        <v>1509</v>
      </c>
      <c r="H49" s="572" t="s">
        <v>1511</v>
      </c>
      <c r="I49" s="570" t="s">
        <v>1512</v>
      </c>
    </row>
    <row r="50" spans="3:9" ht="27">
      <c r="C50" s="569">
        <v>44</v>
      </c>
      <c r="D50" s="1888" t="s">
        <v>1101</v>
      </c>
      <c r="E50" s="1257">
        <v>190</v>
      </c>
      <c r="F50" s="572" t="s">
        <v>1510</v>
      </c>
      <c r="G50" s="572" t="s">
        <v>1509</v>
      </c>
      <c r="H50" s="572" t="s">
        <v>1511</v>
      </c>
      <c r="I50" s="570" t="s">
        <v>1512</v>
      </c>
    </row>
    <row r="51" spans="3:9" ht="40.5">
      <c r="C51" s="569">
        <v>45</v>
      </c>
      <c r="D51" s="1888" t="s">
        <v>1102</v>
      </c>
      <c r="E51" s="1257">
        <v>380</v>
      </c>
      <c r="F51" s="572" t="s">
        <v>1510</v>
      </c>
      <c r="G51" s="572" t="s">
        <v>1509</v>
      </c>
      <c r="H51" s="572" t="s">
        <v>1511</v>
      </c>
      <c r="I51" s="570" t="s">
        <v>1512</v>
      </c>
    </row>
    <row r="52" spans="3:9" ht="40.5">
      <c r="C52" s="569">
        <v>46</v>
      </c>
      <c r="D52" s="1888" t="s">
        <v>1103</v>
      </c>
      <c r="E52" s="1257">
        <v>2850</v>
      </c>
      <c r="F52" s="572" t="s">
        <v>1510</v>
      </c>
      <c r="G52" s="572" t="s">
        <v>1509</v>
      </c>
      <c r="H52" s="572" t="s">
        <v>1511</v>
      </c>
      <c r="I52" s="570" t="s">
        <v>1512</v>
      </c>
    </row>
    <row r="53" spans="3:9" ht="27">
      <c r="C53" s="569">
        <v>47</v>
      </c>
      <c r="D53" s="1888" t="s">
        <v>1104</v>
      </c>
      <c r="E53" s="1257">
        <v>190</v>
      </c>
      <c r="F53" s="572" t="s">
        <v>1510</v>
      </c>
      <c r="G53" s="572" t="s">
        <v>1509</v>
      </c>
      <c r="H53" s="572" t="s">
        <v>1511</v>
      </c>
      <c r="I53" s="570" t="s">
        <v>1512</v>
      </c>
    </row>
    <row r="54" spans="3:9" ht="27">
      <c r="C54" s="569">
        <v>48</v>
      </c>
      <c r="D54" s="1888" t="s">
        <v>1105</v>
      </c>
      <c r="E54" s="1257">
        <v>190</v>
      </c>
      <c r="F54" s="572" t="s">
        <v>1510</v>
      </c>
      <c r="G54" s="572" t="s">
        <v>1509</v>
      </c>
      <c r="H54" s="572" t="s">
        <v>1511</v>
      </c>
      <c r="I54" s="570" t="s">
        <v>1512</v>
      </c>
    </row>
    <row r="55" spans="3:9" ht="27">
      <c r="C55" s="569">
        <v>49</v>
      </c>
      <c r="D55" s="1888" t="s">
        <v>1106</v>
      </c>
      <c r="E55" s="1257">
        <v>760</v>
      </c>
      <c r="F55" s="572" t="s">
        <v>1510</v>
      </c>
      <c r="G55" s="572" t="s">
        <v>1509</v>
      </c>
      <c r="H55" s="572" t="s">
        <v>1511</v>
      </c>
      <c r="I55" s="570" t="s">
        <v>1512</v>
      </c>
    </row>
    <row r="56" spans="3:9" ht="27">
      <c r="C56" s="569">
        <v>50</v>
      </c>
      <c r="D56" s="1888" t="s">
        <v>1108</v>
      </c>
      <c r="E56" s="1257">
        <v>190</v>
      </c>
      <c r="F56" s="572" t="s">
        <v>1510</v>
      </c>
      <c r="G56" s="572" t="s">
        <v>1509</v>
      </c>
      <c r="H56" s="572" t="s">
        <v>1511</v>
      </c>
      <c r="I56" s="570" t="s">
        <v>1512</v>
      </c>
    </row>
    <row r="57" spans="3:9" ht="27">
      <c r="C57" s="569">
        <v>51</v>
      </c>
      <c r="D57" s="1888" t="s">
        <v>1109</v>
      </c>
      <c r="E57" s="1257">
        <v>1178</v>
      </c>
      <c r="F57" s="572" t="s">
        <v>1510</v>
      </c>
      <c r="G57" s="572" t="s">
        <v>1509</v>
      </c>
      <c r="H57" s="572" t="s">
        <v>1511</v>
      </c>
      <c r="I57" s="570" t="s">
        <v>1512</v>
      </c>
    </row>
    <row r="58" spans="3:9" ht="27">
      <c r="C58" s="569">
        <v>52</v>
      </c>
      <c r="D58" s="1888" t="s">
        <v>1110</v>
      </c>
      <c r="E58" s="1257">
        <v>380</v>
      </c>
      <c r="F58" s="572" t="s">
        <v>1510</v>
      </c>
      <c r="G58" s="572" t="s">
        <v>1509</v>
      </c>
      <c r="H58" s="572" t="s">
        <v>1511</v>
      </c>
      <c r="I58" s="570" t="s">
        <v>1512</v>
      </c>
    </row>
    <row r="59" spans="3:9" ht="27">
      <c r="C59" s="569">
        <v>53</v>
      </c>
      <c r="D59" s="1888" t="s">
        <v>1112</v>
      </c>
      <c r="E59" s="1257">
        <v>190</v>
      </c>
      <c r="F59" s="572" t="s">
        <v>1510</v>
      </c>
      <c r="G59" s="572" t="s">
        <v>1509</v>
      </c>
      <c r="H59" s="572" t="s">
        <v>1511</v>
      </c>
      <c r="I59" s="570" t="s">
        <v>1512</v>
      </c>
    </row>
    <row r="60" spans="3:9" ht="27">
      <c r="C60" s="569">
        <v>54</v>
      </c>
      <c r="D60" s="1888" t="s">
        <v>1113</v>
      </c>
      <c r="E60" s="1257">
        <v>380</v>
      </c>
      <c r="F60" s="572" t="s">
        <v>1510</v>
      </c>
      <c r="G60" s="572" t="s">
        <v>1509</v>
      </c>
      <c r="H60" s="572" t="s">
        <v>1511</v>
      </c>
      <c r="I60" s="570" t="s">
        <v>1512</v>
      </c>
    </row>
    <row r="61" spans="3:9" ht="27">
      <c r="C61" s="569">
        <v>55</v>
      </c>
      <c r="D61" s="1888" t="s">
        <v>1114</v>
      </c>
      <c r="E61" s="1257">
        <v>2434</v>
      </c>
      <c r="F61" s="572" t="s">
        <v>1510</v>
      </c>
      <c r="G61" s="572" t="s">
        <v>1509</v>
      </c>
      <c r="H61" s="572" t="s">
        <v>1511</v>
      </c>
      <c r="I61" s="570" t="s">
        <v>1512</v>
      </c>
    </row>
    <row r="62" spans="3:9" ht="27">
      <c r="C62" s="569">
        <v>56</v>
      </c>
      <c r="D62" s="1888" t="s">
        <v>1115</v>
      </c>
      <c r="E62" s="1257">
        <v>190</v>
      </c>
      <c r="F62" s="572" t="s">
        <v>1510</v>
      </c>
      <c r="G62" s="572" t="s">
        <v>1509</v>
      </c>
      <c r="H62" s="572" t="s">
        <v>1511</v>
      </c>
      <c r="I62" s="570" t="s">
        <v>1512</v>
      </c>
    </row>
    <row r="63" spans="3:9" ht="27">
      <c r="C63" s="569">
        <v>57</v>
      </c>
      <c r="D63" s="1888" t="s">
        <v>1116</v>
      </c>
      <c r="E63" s="1257">
        <v>1140</v>
      </c>
      <c r="F63" s="572" t="s">
        <v>1510</v>
      </c>
      <c r="G63" s="572" t="s">
        <v>1509</v>
      </c>
      <c r="H63" s="572" t="s">
        <v>1511</v>
      </c>
      <c r="I63" s="570" t="s">
        <v>1512</v>
      </c>
    </row>
    <row r="64" spans="3:9" ht="27">
      <c r="C64" s="569">
        <v>58</v>
      </c>
      <c r="D64" s="1888" t="s">
        <v>1117</v>
      </c>
      <c r="E64" s="1257">
        <v>190</v>
      </c>
      <c r="F64" s="572" t="s">
        <v>1510</v>
      </c>
      <c r="G64" s="572" t="s">
        <v>1509</v>
      </c>
      <c r="H64" s="572" t="s">
        <v>1511</v>
      </c>
      <c r="I64" s="570" t="s">
        <v>1512</v>
      </c>
    </row>
    <row r="65" spans="3:9" ht="27">
      <c r="C65" s="569">
        <v>59</v>
      </c>
      <c r="D65" s="1888" t="s">
        <v>1118</v>
      </c>
      <c r="E65" s="1257">
        <v>380</v>
      </c>
      <c r="F65" s="572" t="s">
        <v>1510</v>
      </c>
      <c r="G65" s="572" t="s">
        <v>1509</v>
      </c>
      <c r="H65" s="572" t="s">
        <v>1511</v>
      </c>
      <c r="I65" s="570" t="s">
        <v>1512</v>
      </c>
    </row>
    <row r="66" spans="3:9" ht="27">
      <c r="C66" s="569">
        <v>60</v>
      </c>
      <c r="D66" s="1888" t="s">
        <v>1119</v>
      </c>
      <c r="E66" s="1257">
        <v>2622</v>
      </c>
      <c r="F66" s="572" t="s">
        <v>1510</v>
      </c>
      <c r="G66" s="572" t="s">
        <v>1509</v>
      </c>
      <c r="H66" s="572" t="s">
        <v>1511</v>
      </c>
      <c r="I66" s="570" t="s">
        <v>1512</v>
      </c>
    </row>
    <row r="67" spans="3:9" ht="27">
      <c r="C67" s="569">
        <v>61</v>
      </c>
      <c r="D67" s="1888" t="s">
        <v>1121</v>
      </c>
      <c r="E67" s="1257">
        <v>190</v>
      </c>
      <c r="F67" s="572" t="s">
        <v>1510</v>
      </c>
      <c r="G67" s="572" t="s">
        <v>1509</v>
      </c>
      <c r="H67" s="572" t="s">
        <v>1511</v>
      </c>
      <c r="I67" s="570" t="s">
        <v>1512</v>
      </c>
    </row>
    <row r="68" spans="3:9" ht="27">
      <c r="C68" s="569">
        <v>62</v>
      </c>
      <c r="D68" s="1888" t="s">
        <v>1122</v>
      </c>
      <c r="E68" s="1257">
        <v>3382</v>
      </c>
      <c r="F68" s="572" t="s">
        <v>1510</v>
      </c>
      <c r="G68" s="572" t="s">
        <v>1509</v>
      </c>
      <c r="H68" s="572" t="s">
        <v>1511</v>
      </c>
      <c r="I68" s="570" t="s">
        <v>1512</v>
      </c>
    </row>
    <row r="69" spans="3:9" ht="27">
      <c r="C69" s="569">
        <v>63</v>
      </c>
      <c r="D69" s="1888" t="s">
        <v>1124</v>
      </c>
      <c r="E69" s="1257">
        <v>1710</v>
      </c>
      <c r="F69" s="572" t="s">
        <v>1510</v>
      </c>
      <c r="G69" s="572" t="s">
        <v>1509</v>
      </c>
      <c r="H69" s="572" t="s">
        <v>1511</v>
      </c>
      <c r="I69" s="570" t="s">
        <v>1512</v>
      </c>
    </row>
    <row r="70" spans="3:9" ht="27">
      <c r="C70" s="569">
        <v>64</v>
      </c>
      <c r="D70" s="1888" t="s">
        <v>1125</v>
      </c>
      <c r="E70" s="1257">
        <v>190</v>
      </c>
      <c r="F70" s="572" t="s">
        <v>1510</v>
      </c>
      <c r="G70" s="572" t="s">
        <v>1509</v>
      </c>
      <c r="H70" s="572" t="s">
        <v>1511</v>
      </c>
      <c r="I70" s="570" t="s">
        <v>1512</v>
      </c>
    </row>
    <row r="71" spans="3:9" ht="27">
      <c r="C71" s="569">
        <v>65</v>
      </c>
      <c r="D71" s="1888" t="s">
        <v>1127</v>
      </c>
      <c r="E71" s="1257">
        <v>190</v>
      </c>
      <c r="F71" s="572" t="s">
        <v>1510</v>
      </c>
      <c r="G71" s="572" t="s">
        <v>1509</v>
      </c>
      <c r="H71" s="572" t="s">
        <v>1511</v>
      </c>
      <c r="I71" s="570" t="s">
        <v>1512</v>
      </c>
    </row>
    <row r="72" spans="3:9" ht="27">
      <c r="C72" s="569">
        <v>66</v>
      </c>
      <c r="D72" s="1888" t="s">
        <v>1128</v>
      </c>
      <c r="E72" s="1257">
        <v>380</v>
      </c>
      <c r="F72" s="572" t="s">
        <v>1510</v>
      </c>
      <c r="G72" s="572" t="s">
        <v>1509</v>
      </c>
      <c r="H72" s="572" t="s">
        <v>1511</v>
      </c>
      <c r="I72" s="570" t="s">
        <v>1512</v>
      </c>
    </row>
    <row r="73" spans="3:9" ht="27">
      <c r="C73" s="569">
        <v>67</v>
      </c>
      <c r="D73" s="1888" t="s">
        <v>1129</v>
      </c>
      <c r="E73" s="1257">
        <v>190</v>
      </c>
      <c r="F73" s="572" t="s">
        <v>1510</v>
      </c>
      <c r="G73" s="572" t="s">
        <v>1509</v>
      </c>
      <c r="H73" s="572" t="s">
        <v>1511</v>
      </c>
      <c r="I73" s="570" t="s">
        <v>1512</v>
      </c>
    </row>
    <row r="74" spans="3:9" ht="27">
      <c r="C74" s="569">
        <v>68</v>
      </c>
      <c r="D74" s="1888" t="s">
        <v>1130</v>
      </c>
      <c r="E74" s="1257">
        <v>190</v>
      </c>
      <c r="F74" s="572" t="s">
        <v>1510</v>
      </c>
      <c r="G74" s="572" t="s">
        <v>1509</v>
      </c>
      <c r="H74" s="572" t="s">
        <v>1511</v>
      </c>
      <c r="I74" s="570" t="s">
        <v>1512</v>
      </c>
    </row>
    <row r="75" spans="3:9" ht="27">
      <c r="C75" s="569">
        <v>69</v>
      </c>
      <c r="D75" s="1888" t="s">
        <v>1132</v>
      </c>
      <c r="E75" s="1257">
        <v>190</v>
      </c>
      <c r="F75" s="572" t="s">
        <v>1510</v>
      </c>
      <c r="G75" s="572" t="s">
        <v>1509</v>
      </c>
      <c r="H75" s="572" t="s">
        <v>1511</v>
      </c>
      <c r="I75" s="570" t="s">
        <v>1512</v>
      </c>
    </row>
    <row r="76" spans="3:9" ht="27">
      <c r="C76" s="569">
        <v>70</v>
      </c>
      <c r="D76" s="1888" t="s">
        <v>1134</v>
      </c>
      <c r="E76" s="1257">
        <v>290</v>
      </c>
      <c r="F76" s="572" t="s">
        <v>1510</v>
      </c>
      <c r="G76" s="572" t="s">
        <v>1509</v>
      </c>
      <c r="H76" s="572" t="s">
        <v>1511</v>
      </c>
      <c r="I76" s="570" t="s">
        <v>1512</v>
      </c>
    </row>
    <row r="77" spans="3:9" ht="27">
      <c r="C77" s="569">
        <v>71</v>
      </c>
      <c r="D77" s="1888" t="s">
        <v>1135</v>
      </c>
      <c r="E77" s="1257">
        <v>38</v>
      </c>
      <c r="F77" s="572" t="s">
        <v>1510</v>
      </c>
      <c r="G77" s="572" t="s">
        <v>1509</v>
      </c>
      <c r="H77" s="572" t="s">
        <v>1511</v>
      </c>
      <c r="I77" s="570" t="s">
        <v>1512</v>
      </c>
    </row>
    <row r="78" spans="3:9" ht="27">
      <c r="C78" s="569">
        <v>72</v>
      </c>
      <c r="D78" s="1888" t="s">
        <v>1137</v>
      </c>
      <c r="E78" s="1257">
        <v>190</v>
      </c>
      <c r="F78" s="572" t="s">
        <v>1510</v>
      </c>
      <c r="G78" s="572" t="s">
        <v>1509</v>
      </c>
      <c r="H78" s="572" t="s">
        <v>1511</v>
      </c>
      <c r="I78" s="570" t="s">
        <v>1512</v>
      </c>
    </row>
    <row r="79" spans="3:9" ht="27">
      <c r="C79" s="569">
        <v>73</v>
      </c>
      <c r="D79" s="1888" t="s">
        <v>1138</v>
      </c>
      <c r="E79" s="1257">
        <v>269.3</v>
      </c>
      <c r="F79" s="572" t="s">
        <v>1510</v>
      </c>
      <c r="G79" s="572" t="s">
        <v>1509</v>
      </c>
      <c r="H79" s="572" t="s">
        <v>1511</v>
      </c>
      <c r="I79" s="570" t="s">
        <v>1512</v>
      </c>
    </row>
    <row r="80" spans="3:9" ht="27">
      <c r="C80" s="569">
        <v>74</v>
      </c>
      <c r="D80" s="1888" t="s">
        <v>1139</v>
      </c>
      <c r="E80" s="1257">
        <v>190</v>
      </c>
      <c r="F80" s="572" t="s">
        <v>1510</v>
      </c>
      <c r="G80" s="572" t="s">
        <v>1509</v>
      </c>
      <c r="H80" s="572" t="s">
        <v>1511</v>
      </c>
      <c r="I80" s="570" t="s">
        <v>1512</v>
      </c>
    </row>
    <row r="81" spans="3:9" ht="27">
      <c r="C81" s="569">
        <v>75</v>
      </c>
      <c r="D81" s="1888" t="s">
        <v>1140</v>
      </c>
      <c r="E81" s="1257">
        <v>147.35</v>
      </c>
      <c r="F81" s="572" t="s">
        <v>1510</v>
      </c>
      <c r="G81" s="572" t="s">
        <v>1509</v>
      </c>
      <c r="H81" s="572" t="s">
        <v>1511</v>
      </c>
      <c r="I81" s="570" t="s">
        <v>1512</v>
      </c>
    </row>
    <row r="82" spans="3:9" ht="27">
      <c r="C82" s="569">
        <v>76</v>
      </c>
      <c r="D82" s="1888" t="s">
        <v>1141</v>
      </c>
      <c r="E82" s="1257">
        <v>760</v>
      </c>
      <c r="F82" s="572" t="s">
        <v>1510</v>
      </c>
      <c r="G82" s="572" t="s">
        <v>1509</v>
      </c>
      <c r="H82" s="572" t="s">
        <v>1511</v>
      </c>
      <c r="I82" s="570" t="s">
        <v>1512</v>
      </c>
    </row>
    <row r="83" spans="3:9" ht="27">
      <c r="C83" s="569">
        <v>77</v>
      </c>
      <c r="D83" s="1888" t="s">
        <v>1142</v>
      </c>
      <c r="E83" s="1257">
        <v>950</v>
      </c>
      <c r="F83" s="572" t="s">
        <v>1510</v>
      </c>
      <c r="G83" s="572" t="s">
        <v>1509</v>
      </c>
      <c r="H83" s="572" t="s">
        <v>1511</v>
      </c>
      <c r="I83" s="570" t="s">
        <v>1512</v>
      </c>
    </row>
    <row r="84" spans="3:9" ht="27">
      <c r="C84" s="569">
        <v>78</v>
      </c>
      <c r="D84" s="1888" t="s">
        <v>1143</v>
      </c>
      <c r="E84" s="1257">
        <v>340</v>
      </c>
      <c r="F84" s="572" t="s">
        <v>1510</v>
      </c>
      <c r="G84" s="572" t="s">
        <v>1509</v>
      </c>
      <c r="H84" s="572" t="s">
        <v>1511</v>
      </c>
      <c r="I84" s="570" t="s">
        <v>1512</v>
      </c>
    </row>
    <row r="85" spans="3:9" ht="27">
      <c r="C85" s="569">
        <v>79</v>
      </c>
      <c r="D85" s="1888" t="s">
        <v>1144</v>
      </c>
      <c r="E85" s="1257">
        <v>190</v>
      </c>
      <c r="F85" s="572" t="s">
        <v>1510</v>
      </c>
      <c r="G85" s="572" t="s">
        <v>1509</v>
      </c>
      <c r="H85" s="572" t="s">
        <v>1511</v>
      </c>
      <c r="I85" s="570" t="s">
        <v>1512</v>
      </c>
    </row>
    <row r="86" spans="3:9" ht="27">
      <c r="C86" s="569">
        <v>80</v>
      </c>
      <c r="D86" s="1888" t="s">
        <v>1145</v>
      </c>
      <c r="E86" s="1257">
        <v>380</v>
      </c>
      <c r="F86" s="572" t="s">
        <v>1510</v>
      </c>
      <c r="G86" s="572" t="s">
        <v>1509</v>
      </c>
      <c r="H86" s="572" t="s">
        <v>1511</v>
      </c>
      <c r="I86" s="570" t="s">
        <v>1512</v>
      </c>
    </row>
    <row r="87" spans="3:9" ht="27">
      <c r="C87" s="569">
        <v>81</v>
      </c>
      <c r="D87" s="1888" t="s">
        <v>1146</v>
      </c>
      <c r="E87" s="1257">
        <v>190</v>
      </c>
      <c r="F87" s="572" t="s">
        <v>1510</v>
      </c>
      <c r="G87" s="572" t="s">
        <v>1509</v>
      </c>
      <c r="H87" s="572" t="s">
        <v>1511</v>
      </c>
      <c r="I87" s="570" t="s">
        <v>1512</v>
      </c>
    </row>
    <row r="88" spans="3:9" ht="27">
      <c r="C88" s="569">
        <v>82</v>
      </c>
      <c r="D88" s="1888" t="s">
        <v>1147</v>
      </c>
      <c r="E88" s="1257">
        <v>190</v>
      </c>
      <c r="F88" s="572" t="s">
        <v>1510</v>
      </c>
      <c r="G88" s="572" t="s">
        <v>1509</v>
      </c>
      <c r="H88" s="572" t="s">
        <v>1511</v>
      </c>
      <c r="I88" s="570" t="s">
        <v>1512</v>
      </c>
    </row>
    <row r="89" spans="3:9" ht="27">
      <c r="C89" s="569">
        <v>83</v>
      </c>
      <c r="D89" s="1888" t="s">
        <v>1149</v>
      </c>
      <c r="E89" s="1257">
        <v>190</v>
      </c>
      <c r="F89" s="572" t="s">
        <v>1510</v>
      </c>
      <c r="G89" s="572" t="s">
        <v>1509</v>
      </c>
      <c r="H89" s="572" t="s">
        <v>1511</v>
      </c>
      <c r="I89" s="570" t="s">
        <v>1512</v>
      </c>
    </row>
    <row r="90" spans="3:9" ht="27">
      <c r="C90" s="569">
        <v>84</v>
      </c>
      <c r="D90" s="1888" t="s">
        <v>1150</v>
      </c>
      <c r="E90" s="1257">
        <v>190</v>
      </c>
      <c r="F90" s="572" t="s">
        <v>1510</v>
      </c>
      <c r="G90" s="572" t="s">
        <v>1509</v>
      </c>
      <c r="H90" s="572" t="s">
        <v>1511</v>
      </c>
      <c r="I90" s="570" t="s">
        <v>1512</v>
      </c>
    </row>
    <row r="91" spans="3:9" ht="27">
      <c r="C91" s="569">
        <v>85</v>
      </c>
      <c r="D91" s="1888" t="s">
        <v>1151</v>
      </c>
      <c r="E91" s="1257">
        <v>380</v>
      </c>
      <c r="F91" s="572" t="s">
        <v>1510</v>
      </c>
      <c r="G91" s="572" t="s">
        <v>1509</v>
      </c>
      <c r="H91" s="572" t="s">
        <v>1511</v>
      </c>
      <c r="I91" s="570" t="s">
        <v>1512</v>
      </c>
    </row>
    <row r="92" spans="3:9" ht="27">
      <c r="C92" s="569">
        <v>86</v>
      </c>
      <c r="D92" s="1888" t="s">
        <v>1153</v>
      </c>
      <c r="E92" s="1257">
        <v>190</v>
      </c>
      <c r="F92" s="572" t="s">
        <v>1510</v>
      </c>
      <c r="G92" s="572" t="s">
        <v>1509</v>
      </c>
      <c r="H92" s="572" t="s">
        <v>1511</v>
      </c>
      <c r="I92" s="570" t="s">
        <v>1512</v>
      </c>
    </row>
    <row r="93" spans="3:9" ht="27">
      <c r="C93" s="569">
        <v>87</v>
      </c>
      <c r="D93" s="1888" t="s">
        <v>1155</v>
      </c>
      <c r="E93" s="1257">
        <v>570</v>
      </c>
      <c r="F93" s="572" t="s">
        <v>1510</v>
      </c>
      <c r="G93" s="572" t="s">
        <v>1509</v>
      </c>
      <c r="H93" s="572" t="s">
        <v>1511</v>
      </c>
      <c r="I93" s="570" t="s">
        <v>1512</v>
      </c>
    </row>
    <row r="94" spans="3:9" ht="27">
      <c r="C94" s="569">
        <v>88</v>
      </c>
      <c r="D94" s="1888" t="s">
        <v>1157</v>
      </c>
      <c r="E94" s="1257">
        <v>1140</v>
      </c>
      <c r="F94" s="572" t="s">
        <v>1510</v>
      </c>
      <c r="G94" s="572" t="s">
        <v>1509</v>
      </c>
      <c r="H94" s="572" t="s">
        <v>1511</v>
      </c>
      <c r="I94" s="570" t="s">
        <v>1512</v>
      </c>
    </row>
    <row r="95" spans="3:9" ht="27">
      <c r="C95" s="569">
        <v>89</v>
      </c>
      <c r="D95" s="1888" t="s">
        <v>1158</v>
      </c>
      <c r="E95" s="1257">
        <v>570</v>
      </c>
      <c r="F95" s="572" t="s">
        <v>1510</v>
      </c>
      <c r="G95" s="572" t="s">
        <v>1509</v>
      </c>
      <c r="H95" s="572" t="s">
        <v>1511</v>
      </c>
      <c r="I95" s="570" t="s">
        <v>1512</v>
      </c>
    </row>
    <row r="96" spans="3:9" ht="27">
      <c r="C96" s="569">
        <v>90</v>
      </c>
      <c r="D96" s="1888" t="s">
        <v>1159</v>
      </c>
      <c r="E96" s="1257">
        <v>190</v>
      </c>
      <c r="F96" s="572" t="s">
        <v>1510</v>
      </c>
      <c r="G96" s="572" t="s">
        <v>1509</v>
      </c>
      <c r="H96" s="572" t="s">
        <v>1511</v>
      </c>
      <c r="I96" s="570" t="s">
        <v>1512</v>
      </c>
    </row>
    <row r="97" spans="3:9" ht="27">
      <c r="C97" s="569">
        <v>91</v>
      </c>
      <c r="D97" s="1888" t="s">
        <v>1160</v>
      </c>
      <c r="E97" s="1257">
        <v>190</v>
      </c>
      <c r="F97" s="572" t="s">
        <v>1510</v>
      </c>
      <c r="G97" s="572" t="s">
        <v>1509</v>
      </c>
      <c r="H97" s="572" t="s">
        <v>1511</v>
      </c>
      <c r="I97" s="570" t="s">
        <v>1512</v>
      </c>
    </row>
    <row r="98" spans="3:9" ht="27">
      <c r="C98" s="569">
        <v>92</v>
      </c>
      <c r="D98" s="1888" t="s">
        <v>1161</v>
      </c>
      <c r="E98" s="1257">
        <v>570</v>
      </c>
      <c r="F98" s="572" t="s">
        <v>1510</v>
      </c>
      <c r="G98" s="572" t="s">
        <v>1509</v>
      </c>
      <c r="H98" s="572" t="s">
        <v>1511</v>
      </c>
      <c r="I98" s="570" t="s">
        <v>1512</v>
      </c>
    </row>
    <row r="99" spans="3:9" ht="27">
      <c r="C99" s="569">
        <v>93</v>
      </c>
      <c r="D99" s="1888" t="s">
        <v>1162</v>
      </c>
      <c r="E99" s="1257">
        <v>190</v>
      </c>
      <c r="F99" s="572" t="s">
        <v>1510</v>
      </c>
      <c r="G99" s="572" t="s">
        <v>1509</v>
      </c>
      <c r="H99" s="572" t="s">
        <v>1511</v>
      </c>
      <c r="I99" s="570" t="s">
        <v>1512</v>
      </c>
    </row>
    <row r="100" spans="3:9" ht="27">
      <c r="C100" s="569">
        <v>94</v>
      </c>
      <c r="D100" s="1888" t="s">
        <v>1163</v>
      </c>
      <c r="E100" s="1257">
        <v>190</v>
      </c>
      <c r="F100" s="572" t="s">
        <v>1510</v>
      </c>
      <c r="G100" s="572" t="s">
        <v>1509</v>
      </c>
      <c r="H100" s="572" t="s">
        <v>1511</v>
      </c>
      <c r="I100" s="570" t="s">
        <v>1512</v>
      </c>
    </row>
    <row r="101" spans="3:9" ht="27">
      <c r="C101" s="569">
        <v>95</v>
      </c>
      <c r="D101" s="1888" t="s">
        <v>1165</v>
      </c>
      <c r="E101" s="1257">
        <v>190</v>
      </c>
      <c r="F101" s="572" t="s">
        <v>1510</v>
      </c>
      <c r="G101" s="572" t="s">
        <v>1509</v>
      </c>
      <c r="H101" s="572" t="s">
        <v>1511</v>
      </c>
      <c r="I101" s="570" t="s">
        <v>1512</v>
      </c>
    </row>
    <row r="102" spans="3:9" ht="27">
      <c r="C102" s="569">
        <v>96</v>
      </c>
      <c r="D102" s="1888" t="s">
        <v>1166</v>
      </c>
      <c r="E102" s="1257">
        <v>380</v>
      </c>
      <c r="F102" s="572" t="s">
        <v>1510</v>
      </c>
      <c r="G102" s="572" t="s">
        <v>1509</v>
      </c>
      <c r="H102" s="572" t="s">
        <v>1511</v>
      </c>
      <c r="I102" s="570" t="s">
        <v>1512</v>
      </c>
    </row>
    <row r="103" spans="3:9" ht="27">
      <c r="C103" s="569">
        <v>97</v>
      </c>
      <c r="D103" s="1888" t="s">
        <v>1167</v>
      </c>
      <c r="E103" s="1257">
        <v>1</v>
      </c>
      <c r="F103" s="572" t="s">
        <v>1510</v>
      </c>
      <c r="G103" s="572" t="s">
        <v>1509</v>
      </c>
      <c r="H103" s="572" t="s">
        <v>1511</v>
      </c>
      <c r="I103" s="570" t="s">
        <v>1512</v>
      </c>
    </row>
    <row r="104" spans="3:9" ht="27">
      <c r="C104" s="569">
        <v>98</v>
      </c>
      <c r="D104" s="1888" t="s">
        <v>1168</v>
      </c>
      <c r="E104" s="1257">
        <v>380</v>
      </c>
      <c r="F104" s="572" t="s">
        <v>1510</v>
      </c>
      <c r="G104" s="572" t="s">
        <v>1509</v>
      </c>
      <c r="H104" s="572" t="s">
        <v>1511</v>
      </c>
      <c r="I104" s="570" t="s">
        <v>1512</v>
      </c>
    </row>
    <row r="105" spans="3:9" ht="27">
      <c r="C105" s="569">
        <v>99</v>
      </c>
      <c r="D105" s="1888" t="s">
        <v>1169</v>
      </c>
      <c r="E105" s="1257">
        <v>190</v>
      </c>
      <c r="F105" s="572" t="s">
        <v>1510</v>
      </c>
      <c r="G105" s="572" t="s">
        <v>1509</v>
      </c>
      <c r="H105" s="572" t="s">
        <v>1511</v>
      </c>
      <c r="I105" s="570" t="s">
        <v>1512</v>
      </c>
    </row>
    <row r="106" spans="3:9" ht="27">
      <c r="C106" s="569">
        <v>100</v>
      </c>
      <c r="D106" s="1888" t="s">
        <v>1170</v>
      </c>
      <c r="E106" s="1257">
        <v>570</v>
      </c>
      <c r="F106" s="572" t="s">
        <v>1510</v>
      </c>
      <c r="G106" s="572" t="s">
        <v>1509</v>
      </c>
      <c r="H106" s="572" t="s">
        <v>1511</v>
      </c>
      <c r="I106" s="570" t="s">
        <v>1512</v>
      </c>
    </row>
    <row r="107" spans="3:9" ht="27">
      <c r="C107" s="569">
        <v>101</v>
      </c>
      <c r="D107" s="1888" t="s">
        <v>1171</v>
      </c>
      <c r="E107" s="1257">
        <v>2675.84</v>
      </c>
      <c r="F107" s="572" t="s">
        <v>1510</v>
      </c>
      <c r="G107" s="572" t="s">
        <v>1509</v>
      </c>
      <c r="H107" s="572" t="s">
        <v>1511</v>
      </c>
      <c r="I107" s="570" t="s">
        <v>1512</v>
      </c>
    </row>
    <row r="108" spans="3:9" ht="27">
      <c r="C108" s="569">
        <v>102</v>
      </c>
      <c r="D108" s="1888" t="s">
        <v>1172</v>
      </c>
      <c r="E108" s="1257">
        <v>190</v>
      </c>
      <c r="F108" s="572" t="s">
        <v>1510</v>
      </c>
      <c r="G108" s="572" t="s">
        <v>1509</v>
      </c>
      <c r="H108" s="572" t="s">
        <v>1511</v>
      </c>
      <c r="I108" s="570" t="s">
        <v>1512</v>
      </c>
    </row>
    <row r="109" spans="3:9" ht="27">
      <c r="C109" s="569">
        <v>103</v>
      </c>
      <c r="D109" s="1888" t="s">
        <v>1173</v>
      </c>
      <c r="E109" s="1257">
        <v>570</v>
      </c>
      <c r="F109" s="572" t="s">
        <v>1510</v>
      </c>
      <c r="G109" s="572" t="s">
        <v>1509</v>
      </c>
      <c r="H109" s="572" t="s">
        <v>1511</v>
      </c>
      <c r="I109" s="570" t="s">
        <v>1512</v>
      </c>
    </row>
    <row r="110" spans="3:9" ht="27">
      <c r="C110" s="569">
        <v>104</v>
      </c>
      <c r="D110" s="1888" t="s">
        <v>1174</v>
      </c>
      <c r="E110" s="1257">
        <v>190</v>
      </c>
      <c r="F110" s="572" t="s">
        <v>1510</v>
      </c>
      <c r="G110" s="572" t="s">
        <v>1509</v>
      </c>
      <c r="H110" s="572" t="s">
        <v>1511</v>
      </c>
      <c r="I110" s="570" t="s">
        <v>1512</v>
      </c>
    </row>
    <row r="111" spans="3:9" ht="27">
      <c r="C111" s="569">
        <v>105</v>
      </c>
      <c r="D111" s="1888" t="s">
        <v>1175</v>
      </c>
      <c r="E111" s="1257">
        <v>190</v>
      </c>
      <c r="F111" s="572" t="s">
        <v>1510</v>
      </c>
      <c r="G111" s="572" t="s">
        <v>1509</v>
      </c>
      <c r="H111" s="572" t="s">
        <v>1511</v>
      </c>
      <c r="I111" s="570" t="s">
        <v>1512</v>
      </c>
    </row>
    <row r="112" spans="3:9" ht="27">
      <c r="C112" s="569">
        <v>106</v>
      </c>
      <c r="D112" s="1888" t="s">
        <v>1177</v>
      </c>
      <c r="E112" s="1257">
        <v>380</v>
      </c>
      <c r="F112" s="572" t="s">
        <v>1510</v>
      </c>
      <c r="G112" s="572" t="s">
        <v>1509</v>
      </c>
      <c r="H112" s="572" t="s">
        <v>1511</v>
      </c>
      <c r="I112" s="570" t="s">
        <v>1512</v>
      </c>
    </row>
    <row r="113" spans="3:9">
      <c r="C113" s="569">
        <v>107</v>
      </c>
      <c r="D113" s="1888" t="s">
        <v>1181</v>
      </c>
      <c r="E113" s="1257">
        <v>1</v>
      </c>
      <c r="F113" s="572" t="s">
        <v>1510</v>
      </c>
      <c r="G113" s="572" t="s">
        <v>1509</v>
      </c>
      <c r="H113" s="572" t="s">
        <v>1511</v>
      </c>
      <c r="I113" s="570" t="s">
        <v>1512</v>
      </c>
    </row>
    <row r="114" spans="3:9" ht="27">
      <c r="C114" s="569">
        <v>108</v>
      </c>
      <c r="D114" s="1888" t="s">
        <v>1182</v>
      </c>
      <c r="E114" s="1257">
        <v>1140</v>
      </c>
      <c r="F114" s="572" t="s">
        <v>1510</v>
      </c>
      <c r="G114" s="572" t="s">
        <v>1509</v>
      </c>
      <c r="H114" s="572" t="s">
        <v>1511</v>
      </c>
      <c r="I114" s="570" t="s">
        <v>1512</v>
      </c>
    </row>
    <row r="115" spans="3:9" ht="27">
      <c r="C115" s="569">
        <v>109</v>
      </c>
      <c r="D115" s="1888" t="s">
        <v>1183</v>
      </c>
      <c r="E115" s="1257">
        <v>190</v>
      </c>
      <c r="F115" s="572" t="s">
        <v>1510</v>
      </c>
      <c r="G115" s="572" t="s">
        <v>1509</v>
      </c>
      <c r="H115" s="572" t="s">
        <v>1511</v>
      </c>
      <c r="I115" s="570" t="s">
        <v>1512</v>
      </c>
    </row>
    <row r="116" spans="3:9" ht="27">
      <c r="C116" s="569">
        <v>110</v>
      </c>
      <c r="D116" s="1888" t="s">
        <v>1184</v>
      </c>
      <c r="E116" s="1257">
        <v>190</v>
      </c>
      <c r="F116" s="572" t="s">
        <v>1510</v>
      </c>
      <c r="G116" s="572" t="s">
        <v>1509</v>
      </c>
      <c r="H116" s="572" t="s">
        <v>1511</v>
      </c>
      <c r="I116" s="570" t="s">
        <v>1512</v>
      </c>
    </row>
    <row r="117" spans="3:9" ht="27">
      <c r="C117" s="569">
        <v>111</v>
      </c>
      <c r="D117" s="1888" t="s">
        <v>1185</v>
      </c>
      <c r="E117" s="1257">
        <v>190</v>
      </c>
      <c r="F117" s="572" t="s">
        <v>1510</v>
      </c>
      <c r="G117" s="572" t="s">
        <v>1509</v>
      </c>
      <c r="H117" s="572" t="s">
        <v>1511</v>
      </c>
      <c r="I117" s="570" t="s">
        <v>1512</v>
      </c>
    </row>
    <row r="118" spans="3:9" ht="27">
      <c r="C118" s="569">
        <v>112</v>
      </c>
      <c r="D118" s="1888" t="s">
        <v>1186</v>
      </c>
      <c r="E118" s="1257">
        <v>2</v>
      </c>
      <c r="F118" s="572" t="s">
        <v>1510</v>
      </c>
      <c r="G118" s="572" t="s">
        <v>1509</v>
      </c>
      <c r="H118" s="572" t="s">
        <v>1511</v>
      </c>
      <c r="I118" s="570" t="s">
        <v>1512</v>
      </c>
    </row>
    <row r="119" spans="3:9" ht="27">
      <c r="C119" s="569">
        <v>113</v>
      </c>
      <c r="D119" s="1888" t="s">
        <v>1187</v>
      </c>
      <c r="E119" s="1257">
        <v>190</v>
      </c>
      <c r="F119" s="572" t="s">
        <v>1510</v>
      </c>
      <c r="G119" s="572" t="s">
        <v>1509</v>
      </c>
      <c r="H119" s="572" t="s">
        <v>1511</v>
      </c>
      <c r="I119" s="570" t="s">
        <v>1512</v>
      </c>
    </row>
    <row r="120" spans="3:9" ht="27">
      <c r="C120" s="569">
        <v>114</v>
      </c>
      <c r="D120" s="1888" t="s">
        <v>1188</v>
      </c>
      <c r="E120" s="1257">
        <v>950</v>
      </c>
      <c r="F120" s="572" t="s">
        <v>1510</v>
      </c>
      <c r="G120" s="572" t="s">
        <v>1509</v>
      </c>
      <c r="H120" s="572" t="s">
        <v>1511</v>
      </c>
      <c r="I120" s="570" t="s">
        <v>1512</v>
      </c>
    </row>
    <row r="121" spans="3:9" ht="27">
      <c r="C121" s="569">
        <v>115</v>
      </c>
      <c r="D121" s="1888" t="s">
        <v>1189</v>
      </c>
      <c r="E121" s="1257">
        <v>190</v>
      </c>
      <c r="F121" s="572" t="s">
        <v>1510</v>
      </c>
      <c r="G121" s="572" t="s">
        <v>1509</v>
      </c>
      <c r="H121" s="572" t="s">
        <v>1511</v>
      </c>
      <c r="I121" s="570" t="s">
        <v>1512</v>
      </c>
    </row>
    <row r="122" spans="3:9" ht="27">
      <c r="C122" s="569">
        <v>116</v>
      </c>
      <c r="D122" s="1888" t="s">
        <v>1190</v>
      </c>
      <c r="E122" s="1257">
        <v>190</v>
      </c>
      <c r="F122" s="572" t="s">
        <v>1510</v>
      </c>
      <c r="G122" s="572" t="s">
        <v>1509</v>
      </c>
      <c r="H122" s="572" t="s">
        <v>1511</v>
      </c>
      <c r="I122" s="570" t="s">
        <v>1512</v>
      </c>
    </row>
    <row r="123" spans="3:9" ht="27">
      <c r="C123" s="569">
        <v>117</v>
      </c>
      <c r="D123" s="1888" t="s">
        <v>1192</v>
      </c>
      <c r="E123" s="1257">
        <v>190</v>
      </c>
      <c r="F123" s="572" t="s">
        <v>1510</v>
      </c>
      <c r="G123" s="572" t="s">
        <v>1509</v>
      </c>
      <c r="H123" s="572" t="s">
        <v>1511</v>
      </c>
      <c r="I123" s="570" t="s">
        <v>1512</v>
      </c>
    </row>
    <row r="124" spans="3:9" ht="27">
      <c r="C124" s="569">
        <v>118</v>
      </c>
      <c r="D124" s="1888" t="s">
        <v>1193</v>
      </c>
      <c r="E124" s="1257">
        <v>232.61</v>
      </c>
      <c r="F124" s="572" t="s">
        <v>1510</v>
      </c>
      <c r="G124" s="572" t="s">
        <v>1509</v>
      </c>
      <c r="H124" s="572" t="s">
        <v>1511</v>
      </c>
      <c r="I124" s="570" t="s">
        <v>1512</v>
      </c>
    </row>
    <row r="125" spans="3:9" ht="27">
      <c r="C125" s="569">
        <v>119</v>
      </c>
      <c r="D125" s="1888" t="s">
        <v>1194</v>
      </c>
      <c r="E125" s="1257">
        <v>190</v>
      </c>
      <c r="F125" s="572" t="s">
        <v>1510</v>
      </c>
      <c r="G125" s="572" t="s">
        <v>1509</v>
      </c>
      <c r="H125" s="572" t="s">
        <v>1511</v>
      </c>
      <c r="I125" s="570" t="s">
        <v>1512</v>
      </c>
    </row>
    <row r="126" spans="3:9" ht="27">
      <c r="C126" s="569">
        <v>120</v>
      </c>
      <c r="D126" s="1888" t="s">
        <v>1195</v>
      </c>
      <c r="E126" s="1257">
        <v>191</v>
      </c>
      <c r="F126" s="572" t="s">
        <v>1510</v>
      </c>
      <c r="G126" s="572" t="s">
        <v>1509</v>
      </c>
      <c r="H126" s="572" t="s">
        <v>1511</v>
      </c>
      <c r="I126" s="570" t="s">
        <v>1512</v>
      </c>
    </row>
    <row r="127" spans="3:9" ht="27">
      <c r="C127" s="569">
        <v>121</v>
      </c>
      <c r="D127" s="1888" t="s">
        <v>1196</v>
      </c>
      <c r="E127" s="1257">
        <v>380</v>
      </c>
      <c r="F127" s="572" t="s">
        <v>1510</v>
      </c>
      <c r="G127" s="572" t="s">
        <v>1509</v>
      </c>
      <c r="H127" s="572" t="s">
        <v>1511</v>
      </c>
      <c r="I127" s="570" t="s">
        <v>1512</v>
      </c>
    </row>
    <row r="128" spans="3:9" ht="27">
      <c r="C128" s="569">
        <v>122</v>
      </c>
      <c r="D128" s="1888" t="s">
        <v>1197</v>
      </c>
      <c r="E128" s="1257">
        <v>1140</v>
      </c>
      <c r="F128" s="572" t="s">
        <v>1510</v>
      </c>
      <c r="G128" s="572" t="s">
        <v>1509</v>
      </c>
      <c r="H128" s="572" t="s">
        <v>1511</v>
      </c>
      <c r="I128" s="570" t="s">
        <v>1512</v>
      </c>
    </row>
    <row r="129" spans="3:9" ht="40.5">
      <c r="C129" s="569">
        <v>123</v>
      </c>
      <c r="D129" s="1888" t="s">
        <v>1201</v>
      </c>
      <c r="E129" s="1257">
        <v>570</v>
      </c>
      <c r="F129" s="572" t="s">
        <v>1510</v>
      </c>
      <c r="G129" s="572" t="s">
        <v>1509</v>
      </c>
      <c r="H129" s="572" t="s">
        <v>1511</v>
      </c>
      <c r="I129" s="570" t="s">
        <v>1512</v>
      </c>
    </row>
    <row r="130" spans="3:9" ht="27">
      <c r="C130" s="569">
        <v>124</v>
      </c>
      <c r="D130" s="1888" t="s">
        <v>1202</v>
      </c>
      <c r="E130" s="1257">
        <v>190</v>
      </c>
      <c r="F130" s="572" t="s">
        <v>1510</v>
      </c>
      <c r="G130" s="572" t="s">
        <v>1509</v>
      </c>
      <c r="H130" s="572" t="s">
        <v>1511</v>
      </c>
      <c r="I130" s="570" t="s">
        <v>1512</v>
      </c>
    </row>
    <row r="131" spans="3:9" ht="27">
      <c r="C131" s="569">
        <v>125</v>
      </c>
      <c r="D131" s="1888" t="s">
        <v>1204</v>
      </c>
      <c r="E131" s="1257">
        <v>20</v>
      </c>
      <c r="F131" s="572" t="s">
        <v>1510</v>
      </c>
      <c r="G131" s="572" t="s">
        <v>1509</v>
      </c>
      <c r="H131" s="572" t="s">
        <v>1511</v>
      </c>
      <c r="I131" s="570" t="s">
        <v>1512</v>
      </c>
    </row>
    <row r="132" spans="3:9" ht="27">
      <c r="C132" s="569">
        <v>126</v>
      </c>
      <c r="D132" s="1888" t="s">
        <v>1205</v>
      </c>
      <c r="E132" s="1257">
        <v>1140</v>
      </c>
      <c r="F132" s="572" t="s">
        <v>1510</v>
      </c>
      <c r="G132" s="572" t="s">
        <v>1509</v>
      </c>
      <c r="H132" s="572" t="s">
        <v>1511</v>
      </c>
      <c r="I132" s="570" t="s">
        <v>1512</v>
      </c>
    </row>
    <row r="133" spans="3:9" ht="27">
      <c r="C133" s="569">
        <v>127</v>
      </c>
      <c r="D133" s="1888" t="s">
        <v>1206</v>
      </c>
      <c r="E133" s="1257">
        <v>190</v>
      </c>
      <c r="F133" s="572" t="s">
        <v>1510</v>
      </c>
      <c r="G133" s="572" t="s">
        <v>1509</v>
      </c>
      <c r="H133" s="572" t="s">
        <v>1511</v>
      </c>
      <c r="I133" s="570" t="s">
        <v>1512</v>
      </c>
    </row>
    <row r="134" spans="3:9" ht="27">
      <c r="C134" s="569">
        <v>128</v>
      </c>
      <c r="D134" s="1888" t="s">
        <v>1211</v>
      </c>
      <c r="E134" s="1257">
        <v>570</v>
      </c>
      <c r="F134" s="572" t="s">
        <v>1510</v>
      </c>
      <c r="G134" s="572" t="s">
        <v>1509</v>
      </c>
      <c r="H134" s="572" t="s">
        <v>1511</v>
      </c>
      <c r="I134" s="570" t="s">
        <v>1512</v>
      </c>
    </row>
    <row r="135" spans="3:9" ht="27">
      <c r="C135" s="569">
        <v>129</v>
      </c>
      <c r="D135" s="1888" t="s">
        <v>1212</v>
      </c>
      <c r="E135" s="1257">
        <v>190</v>
      </c>
      <c r="F135" s="572" t="s">
        <v>1510</v>
      </c>
      <c r="G135" s="572" t="s">
        <v>1509</v>
      </c>
      <c r="H135" s="572" t="s">
        <v>1511</v>
      </c>
      <c r="I135" s="570" t="s">
        <v>1512</v>
      </c>
    </row>
    <row r="136" spans="3:9" ht="27">
      <c r="C136" s="569">
        <v>130</v>
      </c>
      <c r="D136" s="1888" t="s">
        <v>1213</v>
      </c>
      <c r="E136" s="1257">
        <v>190</v>
      </c>
      <c r="F136" s="572" t="s">
        <v>1510</v>
      </c>
      <c r="G136" s="572" t="s">
        <v>1509</v>
      </c>
      <c r="H136" s="572" t="s">
        <v>1511</v>
      </c>
      <c r="I136" s="570" t="s">
        <v>1512</v>
      </c>
    </row>
    <row r="137" spans="3:9" ht="27">
      <c r="C137" s="569">
        <v>131</v>
      </c>
      <c r="D137" s="1888" t="s">
        <v>1214</v>
      </c>
      <c r="E137" s="1257">
        <v>1140</v>
      </c>
      <c r="F137" s="572" t="s">
        <v>1510</v>
      </c>
      <c r="G137" s="572" t="s">
        <v>1509</v>
      </c>
      <c r="H137" s="572" t="s">
        <v>1511</v>
      </c>
      <c r="I137" s="570" t="s">
        <v>1512</v>
      </c>
    </row>
    <row r="138" spans="3:9" ht="27">
      <c r="C138" s="569">
        <v>132</v>
      </c>
      <c r="D138" s="1888" t="s">
        <v>1216</v>
      </c>
      <c r="E138" s="1257">
        <v>190</v>
      </c>
      <c r="F138" s="572" t="s">
        <v>1510</v>
      </c>
      <c r="G138" s="572" t="s">
        <v>1509</v>
      </c>
      <c r="H138" s="572" t="s">
        <v>1511</v>
      </c>
      <c r="I138" s="570" t="s">
        <v>1512</v>
      </c>
    </row>
    <row r="139" spans="3:9" ht="27">
      <c r="C139" s="569">
        <v>133</v>
      </c>
      <c r="D139" s="1888" t="s">
        <v>1217</v>
      </c>
      <c r="E139" s="1257">
        <v>190</v>
      </c>
      <c r="F139" s="572" t="s">
        <v>1510</v>
      </c>
      <c r="G139" s="572" t="s">
        <v>1509</v>
      </c>
      <c r="H139" s="572" t="s">
        <v>1511</v>
      </c>
      <c r="I139" s="570" t="s">
        <v>1512</v>
      </c>
    </row>
    <row r="140" spans="3:9" ht="27">
      <c r="C140" s="569">
        <v>134</v>
      </c>
      <c r="D140" s="1888" t="s">
        <v>1218</v>
      </c>
      <c r="E140" s="1257">
        <v>190</v>
      </c>
      <c r="F140" s="572" t="s">
        <v>1510</v>
      </c>
      <c r="G140" s="572" t="s">
        <v>1509</v>
      </c>
      <c r="H140" s="572" t="s">
        <v>1511</v>
      </c>
      <c r="I140" s="570" t="s">
        <v>1512</v>
      </c>
    </row>
    <row r="141" spans="3:9" ht="27">
      <c r="C141" s="569">
        <v>135</v>
      </c>
      <c r="D141" s="1888" t="s">
        <v>1220</v>
      </c>
      <c r="E141" s="1257">
        <v>158.33000000000001</v>
      </c>
      <c r="F141" s="572" t="s">
        <v>1510</v>
      </c>
      <c r="G141" s="572" t="s">
        <v>1509</v>
      </c>
      <c r="H141" s="572" t="s">
        <v>1511</v>
      </c>
      <c r="I141" s="570" t="s">
        <v>1512</v>
      </c>
    </row>
    <row r="142" spans="3:9" ht="27">
      <c r="C142" s="569">
        <v>136</v>
      </c>
      <c r="D142" s="1888" t="s">
        <v>1221</v>
      </c>
      <c r="E142" s="1257">
        <v>190</v>
      </c>
      <c r="F142" s="572" t="s">
        <v>1510</v>
      </c>
      <c r="G142" s="572" t="s">
        <v>1509</v>
      </c>
      <c r="H142" s="572" t="s">
        <v>1511</v>
      </c>
      <c r="I142" s="570" t="s">
        <v>1512</v>
      </c>
    </row>
    <row r="143" spans="3:9" ht="27">
      <c r="C143" s="569">
        <v>137</v>
      </c>
      <c r="D143" s="1888" t="s">
        <v>1222</v>
      </c>
      <c r="E143" s="1257">
        <v>190</v>
      </c>
      <c r="F143" s="572" t="s">
        <v>1510</v>
      </c>
      <c r="G143" s="572" t="s">
        <v>1509</v>
      </c>
      <c r="H143" s="572" t="s">
        <v>1511</v>
      </c>
      <c r="I143" s="570" t="s">
        <v>1512</v>
      </c>
    </row>
    <row r="144" spans="3:9" ht="27">
      <c r="C144" s="569">
        <v>138</v>
      </c>
      <c r="D144" s="1888" t="s">
        <v>1223</v>
      </c>
      <c r="E144" s="1257">
        <v>1330</v>
      </c>
      <c r="F144" s="572" t="s">
        <v>1510</v>
      </c>
      <c r="G144" s="572" t="s">
        <v>1509</v>
      </c>
      <c r="H144" s="572" t="s">
        <v>1511</v>
      </c>
      <c r="I144" s="570" t="s">
        <v>1512</v>
      </c>
    </row>
    <row r="145" spans="3:9" ht="27">
      <c r="C145" s="569">
        <v>139</v>
      </c>
      <c r="D145" s="1888" t="s">
        <v>1224</v>
      </c>
      <c r="E145" s="1257">
        <v>190</v>
      </c>
      <c r="F145" s="572" t="s">
        <v>1510</v>
      </c>
      <c r="G145" s="572" t="s">
        <v>1509</v>
      </c>
      <c r="H145" s="572" t="s">
        <v>1511</v>
      </c>
      <c r="I145" s="570" t="s">
        <v>1512</v>
      </c>
    </row>
    <row r="146" spans="3:9" ht="27">
      <c r="C146" s="569">
        <v>140</v>
      </c>
      <c r="D146" s="1888" t="s">
        <v>1225</v>
      </c>
      <c r="E146" s="1257">
        <v>190</v>
      </c>
      <c r="F146" s="572" t="s">
        <v>1510</v>
      </c>
      <c r="G146" s="572" t="s">
        <v>1509</v>
      </c>
      <c r="H146" s="572" t="s">
        <v>1511</v>
      </c>
      <c r="I146" s="570" t="s">
        <v>1512</v>
      </c>
    </row>
    <row r="147" spans="3:9" ht="27">
      <c r="C147" s="569">
        <v>141</v>
      </c>
      <c r="D147" s="1888" t="s">
        <v>1226</v>
      </c>
      <c r="E147" s="1257">
        <v>1</v>
      </c>
      <c r="F147" s="572" t="s">
        <v>1510</v>
      </c>
      <c r="G147" s="572" t="s">
        <v>1509</v>
      </c>
      <c r="H147" s="572" t="s">
        <v>1511</v>
      </c>
      <c r="I147" s="570" t="s">
        <v>1512</v>
      </c>
    </row>
    <row r="148" spans="3:9" ht="27">
      <c r="C148" s="569">
        <v>142</v>
      </c>
      <c r="D148" s="1888" t="s">
        <v>1227</v>
      </c>
      <c r="E148" s="1257">
        <v>570</v>
      </c>
      <c r="F148" s="572" t="s">
        <v>1510</v>
      </c>
      <c r="G148" s="572" t="s">
        <v>1509</v>
      </c>
      <c r="H148" s="572" t="s">
        <v>1511</v>
      </c>
      <c r="I148" s="570" t="s">
        <v>1512</v>
      </c>
    </row>
    <row r="149" spans="3:9" ht="27">
      <c r="C149" s="569">
        <v>143</v>
      </c>
      <c r="D149" s="1888" t="s">
        <v>1228</v>
      </c>
      <c r="E149" s="1257">
        <v>380</v>
      </c>
      <c r="F149" s="572" t="s">
        <v>1510</v>
      </c>
      <c r="G149" s="572" t="s">
        <v>1509</v>
      </c>
      <c r="H149" s="572" t="s">
        <v>1511</v>
      </c>
      <c r="I149" s="570" t="s">
        <v>1512</v>
      </c>
    </row>
    <row r="150" spans="3:9" ht="27">
      <c r="C150" s="569">
        <v>144</v>
      </c>
      <c r="D150" s="1888" t="s">
        <v>1229</v>
      </c>
      <c r="E150" s="1257">
        <v>190</v>
      </c>
      <c r="F150" s="572" t="s">
        <v>1510</v>
      </c>
      <c r="G150" s="572" t="s">
        <v>1509</v>
      </c>
      <c r="H150" s="572" t="s">
        <v>1511</v>
      </c>
      <c r="I150" s="570" t="s">
        <v>1512</v>
      </c>
    </row>
    <row r="151" spans="3:9">
      <c r="C151" s="569">
        <v>145</v>
      </c>
      <c r="D151" s="1888" t="s">
        <v>1231</v>
      </c>
      <c r="E151" s="1257">
        <v>760</v>
      </c>
      <c r="F151" s="572" t="s">
        <v>1510</v>
      </c>
      <c r="G151" s="572" t="s">
        <v>1509</v>
      </c>
      <c r="H151" s="572" t="s">
        <v>1511</v>
      </c>
      <c r="I151" s="570" t="s">
        <v>1512</v>
      </c>
    </row>
    <row r="152" spans="3:9" ht="27">
      <c r="C152" s="569">
        <v>146</v>
      </c>
      <c r="D152" s="1888" t="s">
        <v>1232</v>
      </c>
      <c r="E152" s="1257">
        <v>190</v>
      </c>
      <c r="F152" s="572" t="s">
        <v>1510</v>
      </c>
      <c r="G152" s="572" t="s">
        <v>1509</v>
      </c>
      <c r="H152" s="572" t="s">
        <v>1511</v>
      </c>
      <c r="I152" s="570" t="s">
        <v>1512</v>
      </c>
    </row>
    <row r="153" spans="3:9" ht="27">
      <c r="C153" s="569">
        <v>147</v>
      </c>
      <c r="D153" s="1888" t="s">
        <v>1233</v>
      </c>
      <c r="E153" s="1257">
        <v>590</v>
      </c>
      <c r="F153" s="572" t="s">
        <v>1510</v>
      </c>
      <c r="G153" s="572" t="s">
        <v>1509</v>
      </c>
      <c r="H153" s="572" t="s">
        <v>1511</v>
      </c>
      <c r="I153" s="570" t="s">
        <v>1512</v>
      </c>
    </row>
    <row r="154" spans="3:9" ht="27">
      <c r="C154" s="569">
        <v>148</v>
      </c>
      <c r="D154" s="1888" t="s">
        <v>1234</v>
      </c>
      <c r="E154" s="1257">
        <v>380</v>
      </c>
      <c r="F154" s="572" t="s">
        <v>1510</v>
      </c>
      <c r="G154" s="572" t="s">
        <v>1509</v>
      </c>
      <c r="H154" s="572" t="s">
        <v>1511</v>
      </c>
      <c r="I154" s="570" t="s">
        <v>1512</v>
      </c>
    </row>
    <row r="155" spans="3:9" ht="27">
      <c r="C155" s="569">
        <v>149</v>
      </c>
      <c r="D155" s="1888" t="s">
        <v>1236</v>
      </c>
      <c r="E155" s="1257">
        <v>1520</v>
      </c>
      <c r="F155" s="572" t="s">
        <v>1510</v>
      </c>
      <c r="G155" s="572" t="s">
        <v>1509</v>
      </c>
      <c r="H155" s="572" t="s">
        <v>1511</v>
      </c>
      <c r="I155" s="570" t="s">
        <v>1512</v>
      </c>
    </row>
    <row r="156" spans="3:9" ht="27">
      <c r="C156" s="569">
        <v>150</v>
      </c>
      <c r="D156" s="1888" t="s">
        <v>1237</v>
      </c>
      <c r="E156" s="1257">
        <v>380</v>
      </c>
      <c r="F156" s="572" t="s">
        <v>1510</v>
      </c>
      <c r="G156" s="572" t="s">
        <v>1509</v>
      </c>
      <c r="H156" s="572" t="s">
        <v>1511</v>
      </c>
      <c r="I156" s="570" t="s">
        <v>1512</v>
      </c>
    </row>
    <row r="157" spans="3:9" ht="40.5">
      <c r="C157" s="569">
        <v>151</v>
      </c>
      <c r="D157" s="1888" t="s">
        <v>1238</v>
      </c>
      <c r="E157" s="1257">
        <v>190</v>
      </c>
      <c r="F157" s="572" t="s">
        <v>1510</v>
      </c>
      <c r="G157" s="572" t="s">
        <v>1509</v>
      </c>
      <c r="H157" s="572" t="s">
        <v>1511</v>
      </c>
      <c r="I157" s="570" t="s">
        <v>1512</v>
      </c>
    </row>
    <row r="158" spans="3:9" ht="27">
      <c r="C158" s="569">
        <v>152</v>
      </c>
      <c r="D158" s="1888" t="s">
        <v>1239</v>
      </c>
      <c r="E158" s="1257">
        <v>1140</v>
      </c>
      <c r="F158" s="572" t="s">
        <v>1510</v>
      </c>
      <c r="G158" s="572" t="s">
        <v>1509</v>
      </c>
      <c r="H158" s="572" t="s">
        <v>1511</v>
      </c>
      <c r="I158" s="570" t="s">
        <v>1512</v>
      </c>
    </row>
    <row r="159" spans="3:9" ht="27">
      <c r="C159" s="569">
        <v>153</v>
      </c>
      <c r="D159" s="1888" t="s">
        <v>1240</v>
      </c>
      <c r="E159" s="1257">
        <v>570</v>
      </c>
      <c r="F159" s="572" t="s">
        <v>1510</v>
      </c>
      <c r="G159" s="572" t="s">
        <v>1509</v>
      </c>
      <c r="H159" s="572" t="s">
        <v>1511</v>
      </c>
      <c r="I159" s="570" t="s">
        <v>1512</v>
      </c>
    </row>
    <row r="160" spans="3:9" ht="27">
      <c r="C160" s="569">
        <v>154</v>
      </c>
      <c r="D160" s="1888" t="s">
        <v>1241</v>
      </c>
      <c r="E160" s="1257">
        <v>90</v>
      </c>
      <c r="F160" s="572" t="s">
        <v>1510</v>
      </c>
      <c r="G160" s="572" t="s">
        <v>1509</v>
      </c>
      <c r="H160" s="572" t="s">
        <v>1511</v>
      </c>
      <c r="I160" s="570" t="s">
        <v>1512</v>
      </c>
    </row>
    <row r="161" spans="3:9" ht="27">
      <c r="C161" s="569">
        <v>155</v>
      </c>
      <c r="D161" s="1888" t="s">
        <v>1242</v>
      </c>
      <c r="E161" s="1257">
        <v>1140</v>
      </c>
      <c r="F161" s="572" t="s">
        <v>1510</v>
      </c>
      <c r="G161" s="572" t="s">
        <v>1509</v>
      </c>
      <c r="H161" s="572" t="s">
        <v>1511</v>
      </c>
      <c r="I161" s="570" t="s">
        <v>1512</v>
      </c>
    </row>
    <row r="162" spans="3:9" ht="27">
      <c r="C162" s="569">
        <v>156</v>
      </c>
      <c r="D162" s="1888" t="s">
        <v>1243</v>
      </c>
      <c r="E162" s="1257">
        <v>1280</v>
      </c>
      <c r="F162" s="572" t="s">
        <v>1510</v>
      </c>
      <c r="G162" s="572" t="s">
        <v>1509</v>
      </c>
      <c r="H162" s="572" t="s">
        <v>1511</v>
      </c>
      <c r="I162" s="570" t="s">
        <v>1512</v>
      </c>
    </row>
    <row r="163" spans="3:9" ht="27">
      <c r="C163" s="569">
        <v>157</v>
      </c>
      <c r="D163" s="1888" t="s">
        <v>1244</v>
      </c>
      <c r="E163" s="1257">
        <v>190</v>
      </c>
      <c r="F163" s="572" t="s">
        <v>1510</v>
      </c>
      <c r="G163" s="572" t="s">
        <v>1509</v>
      </c>
      <c r="H163" s="572" t="s">
        <v>1511</v>
      </c>
      <c r="I163" s="570" t="s">
        <v>1512</v>
      </c>
    </row>
    <row r="164" spans="3:9" ht="27">
      <c r="C164" s="569">
        <v>158</v>
      </c>
      <c r="D164" s="1888" t="s">
        <v>1245</v>
      </c>
      <c r="E164" s="1257">
        <v>570</v>
      </c>
      <c r="F164" s="572" t="s">
        <v>1510</v>
      </c>
      <c r="G164" s="572" t="s">
        <v>1509</v>
      </c>
      <c r="H164" s="572" t="s">
        <v>1511</v>
      </c>
      <c r="I164" s="570" t="s">
        <v>1512</v>
      </c>
    </row>
    <row r="165" spans="3:9" ht="27">
      <c r="C165" s="569">
        <v>159</v>
      </c>
      <c r="D165" s="1888" t="s">
        <v>1246</v>
      </c>
      <c r="E165" s="1257">
        <v>380</v>
      </c>
      <c r="F165" s="572" t="s">
        <v>1510</v>
      </c>
      <c r="G165" s="572" t="s">
        <v>1509</v>
      </c>
      <c r="H165" s="572" t="s">
        <v>1511</v>
      </c>
      <c r="I165" s="570" t="s">
        <v>1512</v>
      </c>
    </row>
    <row r="166" spans="3:9" ht="27">
      <c r="C166" s="569">
        <v>160</v>
      </c>
      <c r="D166" s="1888" t="s">
        <v>1247</v>
      </c>
      <c r="E166" s="1257">
        <v>190</v>
      </c>
      <c r="F166" s="572" t="s">
        <v>1510</v>
      </c>
      <c r="G166" s="572" t="s">
        <v>1509</v>
      </c>
      <c r="H166" s="572" t="s">
        <v>1511</v>
      </c>
      <c r="I166" s="570" t="s">
        <v>1512</v>
      </c>
    </row>
    <row r="167" spans="3:9" ht="27">
      <c r="C167" s="569">
        <v>161</v>
      </c>
      <c r="D167" s="1888" t="s">
        <v>1248</v>
      </c>
      <c r="E167" s="1257">
        <v>380</v>
      </c>
      <c r="F167" s="572" t="s">
        <v>1510</v>
      </c>
      <c r="G167" s="572" t="s">
        <v>1509</v>
      </c>
      <c r="H167" s="572" t="s">
        <v>1511</v>
      </c>
      <c r="I167" s="570" t="s">
        <v>1512</v>
      </c>
    </row>
    <row r="168" spans="3:9" ht="27">
      <c r="C168" s="569">
        <v>162</v>
      </c>
      <c r="D168" s="1888" t="s">
        <v>1249</v>
      </c>
      <c r="E168" s="1257">
        <v>190</v>
      </c>
      <c r="F168" s="572" t="s">
        <v>1510</v>
      </c>
      <c r="G168" s="572" t="s">
        <v>1509</v>
      </c>
      <c r="H168" s="572" t="s">
        <v>1511</v>
      </c>
      <c r="I168" s="570" t="s">
        <v>1512</v>
      </c>
    </row>
    <row r="169" spans="3:9" ht="27">
      <c r="C169" s="569">
        <v>163</v>
      </c>
      <c r="D169" s="1888" t="s">
        <v>1250</v>
      </c>
      <c r="E169" s="1257">
        <v>190</v>
      </c>
      <c r="F169" s="572" t="s">
        <v>1510</v>
      </c>
      <c r="G169" s="572" t="s">
        <v>1509</v>
      </c>
      <c r="H169" s="572" t="s">
        <v>1511</v>
      </c>
      <c r="I169" s="570" t="s">
        <v>1512</v>
      </c>
    </row>
    <row r="170" spans="3:9" ht="27">
      <c r="C170" s="569">
        <v>164</v>
      </c>
      <c r="D170" s="1888" t="s">
        <v>1251</v>
      </c>
      <c r="E170" s="1257">
        <v>570</v>
      </c>
      <c r="F170" s="572" t="s">
        <v>1510</v>
      </c>
      <c r="G170" s="572" t="s">
        <v>1509</v>
      </c>
      <c r="H170" s="572" t="s">
        <v>1511</v>
      </c>
      <c r="I170" s="570" t="s">
        <v>1512</v>
      </c>
    </row>
    <row r="171" spans="3:9" ht="27">
      <c r="C171" s="569">
        <v>165</v>
      </c>
      <c r="D171" s="1888" t="s">
        <v>1252</v>
      </c>
      <c r="E171" s="1257">
        <v>342</v>
      </c>
      <c r="F171" s="572" t="s">
        <v>1510</v>
      </c>
      <c r="G171" s="572" t="s">
        <v>1509</v>
      </c>
      <c r="H171" s="572" t="s">
        <v>1511</v>
      </c>
      <c r="I171" s="570" t="s">
        <v>1512</v>
      </c>
    </row>
    <row r="172" spans="3:9" ht="27">
      <c r="C172" s="569">
        <v>166</v>
      </c>
      <c r="D172" s="1888" t="s">
        <v>1254</v>
      </c>
      <c r="E172" s="1257">
        <v>20</v>
      </c>
      <c r="F172" s="572" t="s">
        <v>1510</v>
      </c>
      <c r="G172" s="572" t="s">
        <v>1509</v>
      </c>
      <c r="H172" s="572" t="s">
        <v>1511</v>
      </c>
      <c r="I172" s="570" t="s">
        <v>1512</v>
      </c>
    </row>
    <row r="173" spans="3:9" ht="27">
      <c r="C173" s="569">
        <v>167</v>
      </c>
      <c r="D173" s="1888" t="s">
        <v>1255</v>
      </c>
      <c r="E173" s="1257">
        <v>190</v>
      </c>
      <c r="F173" s="572" t="s">
        <v>1510</v>
      </c>
      <c r="G173" s="572" t="s">
        <v>1509</v>
      </c>
      <c r="H173" s="572" t="s">
        <v>1511</v>
      </c>
      <c r="I173" s="570" t="s">
        <v>1512</v>
      </c>
    </row>
    <row r="174" spans="3:9">
      <c r="C174" s="569">
        <v>168</v>
      </c>
      <c r="D174" s="1888" t="s">
        <v>1256</v>
      </c>
      <c r="E174" s="1257">
        <v>950</v>
      </c>
      <c r="F174" s="572" t="s">
        <v>1510</v>
      </c>
      <c r="G174" s="572" t="s">
        <v>1509</v>
      </c>
      <c r="H174" s="572" t="s">
        <v>1511</v>
      </c>
      <c r="I174" s="570" t="s">
        <v>1512</v>
      </c>
    </row>
    <row r="175" spans="3:9" ht="27">
      <c r="C175" s="569">
        <v>169</v>
      </c>
      <c r="D175" s="1888" t="s">
        <v>1258</v>
      </c>
      <c r="E175" s="1257">
        <v>406.19</v>
      </c>
      <c r="F175" s="572" t="s">
        <v>1510</v>
      </c>
      <c r="G175" s="572" t="s">
        <v>1509</v>
      </c>
      <c r="H175" s="572" t="s">
        <v>1511</v>
      </c>
      <c r="I175" s="570" t="s">
        <v>1512</v>
      </c>
    </row>
    <row r="176" spans="3:9" ht="27">
      <c r="C176" s="569">
        <v>170</v>
      </c>
      <c r="D176" s="1888" t="s">
        <v>1259</v>
      </c>
      <c r="E176" s="1257">
        <v>40</v>
      </c>
      <c r="F176" s="572" t="s">
        <v>1510</v>
      </c>
      <c r="G176" s="572" t="s">
        <v>1509</v>
      </c>
      <c r="H176" s="572" t="s">
        <v>1511</v>
      </c>
      <c r="I176" s="570" t="s">
        <v>1512</v>
      </c>
    </row>
    <row r="177" spans="3:9" ht="27">
      <c r="C177" s="569">
        <v>171</v>
      </c>
      <c r="D177" s="1888" t="s">
        <v>1261</v>
      </c>
      <c r="E177" s="1257">
        <v>380</v>
      </c>
      <c r="F177" s="572" t="s">
        <v>1510</v>
      </c>
      <c r="G177" s="572" t="s">
        <v>1509</v>
      </c>
      <c r="H177" s="572" t="s">
        <v>1511</v>
      </c>
      <c r="I177" s="570" t="s">
        <v>1512</v>
      </c>
    </row>
    <row r="178" spans="3:9" ht="27">
      <c r="C178" s="569">
        <v>172</v>
      </c>
      <c r="D178" s="1888" t="s">
        <v>1262</v>
      </c>
      <c r="E178" s="1257">
        <v>1128</v>
      </c>
      <c r="F178" s="572" t="s">
        <v>1510</v>
      </c>
      <c r="G178" s="572" t="s">
        <v>1509</v>
      </c>
      <c r="H178" s="572" t="s">
        <v>1511</v>
      </c>
      <c r="I178" s="570" t="s">
        <v>1512</v>
      </c>
    </row>
    <row r="179" spans="3:9" ht="27">
      <c r="C179" s="569">
        <v>173</v>
      </c>
      <c r="D179" s="1888" t="s">
        <v>1263</v>
      </c>
      <c r="E179" s="1257">
        <v>190</v>
      </c>
      <c r="F179" s="572" t="s">
        <v>1510</v>
      </c>
      <c r="G179" s="572" t="s">
        <v>1509</v>
      </c>
      <c r="H179" s="572" t="s">
        <v>1511</v>
      </c>
      <c r="I179" s="570" t="s">
        <v>1512</v>
      </c>
    </row>
    <row r="180" spans="3:9" ht="27">
      <c r="C180" s="569">
        <v>174</v>
      </c>
      <c r="D180" s="1888" t="s">
        <v>1265</v>
      </c>
      <c r="E180" s="1257">
        <v>380</v>
      </c>
      <c r="F180" s="572" t="s">
        <v>1510</v>
      </c>
      <c r="G180" s="572" t="s">
        <v>1509</v>
      </c>
      <c r="H180" s="572" t="s">
        <v>1511</v>
      </c>
      <c r="I180" s="570" t="s">
        <v>1512</v>
      </c>
    </row>
    <row r="181" spans="3:9" ht="40.5">
      <c r="C181" s="569">
        <v>175</v>
      </c>
      <c r="D181" s="1888" t="s">
        <v>1266</v>
      </c>
      <c r="E181" s="1257">
        <v>380</v>
      </c>
      <c r="F181" s="572" t="s">
        <v>1510</v>
      </c>
      <c r="G181" s="572" t="s">
        <v>1509</v>
      </c>
      <c r="H181" s="572" t="s">
        <v>1511</v>
      </c>
      <c r="I181" s="570" t="s">
        <v>1512</v>
      </c>
    </row>
    <row r="182" spans="3:9" ht="27">
      <c r="C182" s="569">
        <v>176</v>
      </c>
      <c r="D182" s="1888" t="s">
        <v>1267</v>
      </c>
      <c r="E182" s="1257">
        <v>1140</v>
      </c>
      <c r="F182" s="572" t="s">
        <v>1510</v>
      </c>
      <c r="G182" s="572" t="s">
        <v>1509</v>
      </c>
      <c r="H182" s="572" t="s">
        <v>1511</v>
      </c>
      <c r="I182" s="570" t="s">
        <v>1512</v>
      </c>
    </row>
    <row r="183" spans="3:9" ht="27">
      <c r="C183" s="569">
        <v>177</v>
      </c>
      <c r="D183" s="1888" t="s">
        <v>1268</v>
      </c>
      <c r="E183" s="1257">
        <v>380</v>
      </c>
      <c r="F183" s="572" t="s">
        <v>1510</v>
      </c>
      <c r="G183" s="572" t="s">
        <v>1509</v>
      </c>
      <c r="H183" s="572" t="s">
        <v>1511</v>
      </c>
      <c r="I183" s="570" t="s">
        <v>1512</v>
      </c>
    </row>
    <row r="184" spans="3:9" ht="27">
      <c r="C184" s="569">
        <v>178</v>
      </c>
      <c r="D184" s="1888" t="s">
        <v>1269</v>
      </c>
      <c r="E184" s="1257">
        <v>1140</v>
      </c>
      <c r="F184" s="572" t="s">
        <v>1510</v>
      </c>
      <c r="G184" s="572" t="s">
        <v>1509</v>
      </c>
      <c r="H184" s="572" t="s">
        <v>1511</v>
      </c>
      <c r="I184" s="570" t="s">
        <v>1512</v>
      </c>
    </row>
    <row r="185" spans="3:9" ht="27">
      <c r="C185" s="569">
        <v>179</v>
      </c>
      <c r="D185" s="1888" t="s">
        <v>1270</v>
      </c>
      <c r="E185" s="1257">
        <v>2660</v>
      </c>
      <c r="F185" s="572" t="s">
        <v>1510</v>
      </c>
      <c r="G185" s="572" t="s">
        <v>1509</v>
      </c>
      <c r="H185" s="572" t="s">
        <v>1511</v>
      </c>
      <c r="I185" s="570" t="s">
        <v>1512</v>
      </c>
    </row>
    <row r="186" spans="3:9" ht="27">
      <c r="C186" s="569">
        <v>180</v>
      </c>
      <c r="D186" s="1888" t="s">
        <v>1271</v>
      </c>
      <c r="E186" s="1257">
        <v>190</v>
      </c>
      <c r="F186" s="572" t="s">
        <v>1510</v>
      </c>
      <c r="G186" s="572" t="s">
        <v>1509</v>
      </c>
      <c r="H186" s="572" t="s">
        <v>1511</v>
      </c>
      <c r="I186" s="570" t="s">
        <v>1512</v>
      </c>
    </row>
    <row r="187" spans="3:9" ht="27">
      <c r="C187" s="569">
        <v>181</v>
      </c>
      <c r="D187" s="1888" t="s">
        <v>1272</v>
      </c>
      <c r="E187" s="1257">
        <v>1</v>
      </c>
      <c r="F187" s="572" t="s">
        <v>1510</v>
      </c>
      <c r="G187" s="572" t="s">
        <v>1509</v>
      </c>
      <c r="H187" s="572" t="s">
        <v>1511</v>
      </c>
      <c r="I187" s="570" t="s">
        <v>1512</v>
      </c>
    </row>
    <row r="188" spans="3:9" ht="27">
      <c r="C188" s="569">
        <v>182</v>
      </c>
      <c r="D188" s="1888" t="s">
        <v>1273</v>
      </c>
      <c r="E188" s="1257">
        <v>190</v>
      </c>
      <c r="F188" s="572" t="s">
        <v>1510</v>
      </c>
      <c r="G188" s="572" t="s">
        <v>1509</v>
      </c>
      <c r="H188" s="572" t="s">
        <v>1511</v>
      </c>
      <c r="I188" s="570" t="s">
        <v>1512</v>
      </c>
    </row>
    <row r="189" spans="3:9" ht="27">
      <c r="C189" s="569">
        <v>183</v>
      </c>
      <c r="D189" s="1888" t="s">
        <v>1274</v>
      </c>
      <c r="E189" s="1257">
        <v>190</v>
      </c>
      <c r="F189" s="572" t="s">
        <v>1510</v>
      </c>
      <c r="G189" s="572" t="s">
        <v>1509</v>
      </c>
      <c r="H189" s="572" t="s">
        <v>1511</v>
      </c>
      <c r="I189" s="570" t="s">
        <v>1512</v>
      </c>
    </row>
    <row r="190" spans="3:9" ht="27">
      <c r="C190" s="569">
        <v>184</v>
      </c>
      <c r="D190" s="1888" t="s">
        <v>1275</v>
      </c>
      <c r="E190" s="1257">
        <v>760</v>
      </c>
      <c r="F190" s="572" t="s">
        <v>1510</v>
      </c>
      <c r="G190" s="572" t="s">
        <v>1509</v>
      </c>
      <c r="H190" s="572" t="s">
        <v>1511</v>
      </c>
      <c r="I190" s="570" t="s">
        <v>1512</v>
      </c>
    </row>
    <row r="191" spans="3:9" ht="27">
      <c r="C191" s="569">
        <v>185</v>
      </c>
      <c r="D191" s="1888" t="s">
        <v>1276</v>
      </c>
      <c r="E191" s="1257">
        <v>190</v>
      </c>
      <c r="F191" s="572" t="s">
        <v>1510</v>
      </c>
      <c r="G191" s="572" t="s">
        <v>1509</v>
      </c>
      <c r="H191" s="572" t="s">
        <v>1511</v>
      </c>
      <c r="I191" s="570" t="s">
        <v>1512</v>
      </c>
    </row>
    <row r="192" spans="3:9" ht="27">
      <c r="C192" s="569">
        <v>186</v>
      </c>
      <c r="D192" s="1888" t="s">
        <v>1277</v>
      </c>
      <c r="E192" s="1257">
        <v>190</v>
      </c>
      <c r="F192" s="572" t="s">
        <v>1510</v>
      </c>
      <c r="G192" s="572" t="s">
        <v>1509</v>
      </c>
      <c r="H192" s="572" t="s">
        <v>1511</v>
      </c>
      <c r="I192" s="570" t="s">
        <v>1512</v>
      </c>
    </row>
    <row r="193" spans="3:9" ht="27">
      <c r="C193" s="569">
        <v>187</v>
      </c>
      <c r="D193" s="1888" t="s">
        <v>1278</v>
      </c>
      <c r="E193" s="1257">
        <v>190</v>
      </c>
      <c r="F193" s="572" t="s">
        <v>1510</v>
      </c>
      <c r="G193" s="572" t="s">
        <v>1509</v>
      </c>
      <c r="H193" s="572" t="s">
        <v>1511</v>
      </c>
      <c r="I193" s="570" t="s">
        <v>1512</v>
      </c>
    </row>
    <row r="194" spans="3:9" ht="27">
      <c r="C194" s="569">
        <v>188</v>
      </c>
      <c r="D194" s="1888" t="s">
        <v>1279</v>
      </c>
      <c r="E194" s="1257">
        <v>1</v>
      </c>
      <c r="F194" s="572" t="s">
        <v>1510</v>
      </c>
      <c r="G194" s="572" t="s">
        <v>1509</v>
      </c>
      <c r="H194" s="572" t="s">
        <v>1511</v>
      </c>
      <c r="I194" s="570" t="s">
        <v>1512</v>
      </c>
    </row>
    <row r="195" spans="3:9" ht="27">
      <c r="C195" s="569">
        <v>189</v>
      </c>
      <c r="D195" s="1888" t="s">
        <v>1280</v>
      </c>
      <c r="E195" s="1257">
        <v>190</v>
      </c>
      <c r="F195" s="572" t="s">
        <v>1510</v>
      </c>
      <c r="G195" s="572" t="s">
        <v>1509</v>
      </c>
      <c r="H195" s="572" t="s">
        <v>1511</v>
      </c>
      <c r="I195" s="570" t="s">
        <v>1512</v>
      </c>
    </row>
    <row r="196" spans="3:9" ht="27">
      <c r="C196" s="569">
        <v>190</v>
      </c>
      <c r="D196" s="1888" t="s">
        <v>1281</v>
      </c>
      <c r="E196" s="1257">
        <v>190</v>
      </c>
      <c r="F196" s="572" t="s">
        <v>1510</v>
      </c>
      <c r="G196" s="572" t="s">
        <v>1509</v>
      </c>
      <c r="H196" s="572" t="s">
        <v>1511</v>
      </c>
      <c r="I196" s="570" t="s">
        <v>1512</v>
      </c>
    </row>
    <row r="197" spans="3:9" ht="27">
      <c r="C197" s="569">
        <v>191</v>
      </c>
      <c r="D197" s="1888" t="s">
        <v>1282</v>
      </c>
      <c r="E197" s="1257">
        <v>190</v>
      </c>
      <c r="F197" s="572" t="s">
        <v>1510</v>
      </c>
      <c r="G197" s="572" t="s">
        <v>1509</v>
      </c>
      <c r="H197" s="572" t="s">
        <v>1511</v>
      </c>
      <c r="I197" s="570" t="s">
        <v>1512</v>
      </c>
    </row>
    <row r="198" spans="3:9" ht="27">
      <c r="C198" s="569">
        <v>192</v>
      </c>
      <c r="D198" s="1888" t="s">
        <v>1287</v>
      </c>
      <c r="E198" s="1257">
        <v>380</v>
      </c>
      <c r="F198" s="572" t="s">
        <v>1510</v>
      </c>
      <c r="G198" s="572" t="s">
        <v>1509</v>
      </c>
      <c r="H198" s="572" t="s">
        <v>1511</v>
      </c>
      <c r="I198" s="570" t="s">
        <v>1512</v>
      </c>
    </row>
    <row r="199" spans="3:9" ht="27">
      <c r="C199" s="569">
        <v>193</v>
      </c>
      <c r="D199" s="1888" t="s">
        <v>1289</v>
      </c>
      <c r="E199" s="1257">
        <v>380</v>
      </c>
      <c r="F199" s="572" t="s">
        <v>1510</v>
      </c>
      <c r="G199" s="572" t="s">
        <v>1509</v>
      </c>
      <c r="H199" s="572" t="s">
        <v>1511</v>
      </c>
      <c r="I199" s="570" t="s">
        <v>1512</v>
      </c>
    </row>
    <row r="200" spans="3:9" ht="27">
      <c r="C200" s="569">
        <v>194</v>
      </c>
      <c r="D200" s="1888" t="s">
        <v>1290</v>
      </c>
      <c r="E200" s="1257">
        <v>191</v>
      </c>
      <c r="F200" s="572" t="s">
        <v>1510</v>
      </c>
      <c r="G200" s="572" t="s">
        <v>1509</v>
      </c>
      <c r="H200" s="572" t="s">
        <v>1511</v>
      </c>
      <c r="I200" s="570" t="s">
        <v>1512</v>
      </c>
    </row>
    <row r="201" spans="3:9" ht="27">
      <c r="C201" s="569">
        <v>195</v>
      </c>
      <c r="D201" s="1888" t="s">
        <v>1291</v>
      </c>
      <c r="E201" s="1257">
        <v>1330</v>
      </c>
      <c r="F201" s="572" t="s">
        <v>1510</v>
      </c>
      <c r="G201" s="572" t="s">
        <v>1509</v>
      </c>
      <c r="H201" s="572" t="s">
        <v>1511</v>
      </c>
      <c r="I201" s="570" t="s">
        <v>1512</v>
      </c>
    </row>
    <row r="202" spans="3:9" ht="27">
      <c r="C202" s="569">
        <v>196</v>
      </c>
      <c r="D202" s="1888" t="s">
        <v>1292</v>
      </c>
      <c r="E202" s="1257">
        <v>570</v>
      </c>
      <c r="F202" s="572" t="s">
        <v>1510</v>
      </c>
      <c r="G202" s="572" t="s">
        <v>1509</v>
      </c>
      <c r="H202" s="572" t="s">
        <v>1511</v>
      </c>
      <c r="I202" s="570" t="s">
        <v>1512</v>
      </c>
    </row>
    <row r="203" spans="3:9" ht="27">
      <c r="C203" s="569">
        <v>197</v>
      </c>
      <c r="D203" s="1888" t="s">
        <v>1293</v>
      </c>
      <c r="E203" s="1257">
        <v>190</v>
      </c>
      <c r="F203" s="572" t="s">
        <v>1510</v>
      </c>
      <c r="G203" s="572" t="s">
        <v>1509</v>
      </c>
      <c r="H203" s="572" t="s">
        <v>1511</v>
      </c>
      <c r="I203" s="570" t="s">
        <v>1512</v>
      </c>
    </row>
    <row r="204" spans="3:9" ht="27">
      <c r="C204" s="569">
        <v>198</v>
      </c>
      <c r="D204" s="1888" t="s">
        <v>1295</v>
      </c>
      <c r="E204" s="1257">
        <v>190</v>
      </c>
      <c r="F204" s="572" t="s">
        <v>1510</v>
      </c>
      <c r="G204" s="572" t="s">
        <v>1509</v>
      </c>
      <c r="H204" s="572" t="s">
        <v>1511</v>
      </c>
      <c r="I204" s="570" t="s">
        <v>1512</v>
      </c>
    </row>
    <row r="205" spans="3:9" ht="27">
      <c r="C205" s="569">
        <v>199</v>
      </c>
      <c r="D205" s="1888" t="s">
        <v>1296</v>
      </c>
      <c r="E205" s="1257">
        <v>190</v>
      </c>
      <c r="F205" s="572" t="s">
        <v>1510</v>
      </c>
      <c r="G205" s="572" t="s">
        <v>1509</v>
      </c>
      <c r="H205" s="572" t="s">
        <v>1511</v>
      </c>
      <c r="I205" s="570" t="s">
        <v>1512</v>
      </c>
    </row>
    <row r="206" spans="3:9" ht="27">
      <c r="C206" s="569">
        <v>200</v>
      </c>
      <c r="D206" s="1888" t="s">
        <v>1297</v>
      </c>
      <c r="E206" s="1257">
        <v>760</v>
      </c>
      <c r="F206" s="572" t="s">
        <v>1510</v>
      </c>
      <c r="G206" s="572" t="s">
        <v>1509</v>
      </c>
      <c r="H206" s="572" t="s">
        <v>1511</v>
      </c>
      <c r="I206" s="570" t="s">
        <v>1512</v>
      </c>
    </row>
    <row r="207" spans="3:9" ht="27">
      <c r="C207" s="569">
        <v>201</v>
      </c>
      <c r="D207" s="1888" t="s">
        <v>1298</v>
      </c>
      <c r="E207" s="1257">
        <v>190</v>
      </c>
      <c r="F207" s="572" t="s">
        <v>1510</v>
      </c>
      <c r="G207" s="572" t="s">
        <v>1509</v>
      </c>
      <c r="H207" s="572" t="s">
        <v>1511</v>
      </c>
      <c r="I207" s="570" t="s">
        <v>1512</v>
      </c>
    </row>
    <row r="208" spans="3:9" ht="27">
      <c r="C208" s="569">
        <v>202</v>
      </c>
      <c r="D208" s="1888" t="s">
        <v>1299</v>
      </c>
      <c r="E208" s="1257">
        <v>1520.11</v>
      </c>
      <c r="F208" s="572" t="s">
        <v>1510</v>
      </c>
      <c r="G208" s="572" t="s">
        <v>1509</v>
      </c>
      <c r="H208" s="572" t="s">
        <v>1511</v>
      </c>
      <c r="I208" s="570" t="s">
        <v>1512</v>
      </c>
    </row>
    <row r="209" spans="3:9" ht="27">
      <c r="C209" s="569">
        <v>203</v>
      </c>
      <c r="D209" s="1888" t="s">
        <v>1300</v>
      </c>
      <c r="E209" s="1257">
        <v>380</v>
      </c>
      <c r="F209" s="572" t="s">
        <v>1510</v>
      </c>
      <c r="G209" s="572" t="s">
        <v>1509</v>
      </c>
      <c r="H209" s="572" t="s">
        <v>1511</v>
      </c>
      <c r="I209" s="570" t="s">
        <v>1512</v>
      </c>
    </row>
    <row r="210" spans="3:9" ht="27">
      <c r="C210" s="569">
        <v>204</v>
      </c>
      <c r="D210" s="1888" t="s">
        <v>1301</v>
      </c>
      <c r="E210" s="1257">
        <v>190</v>
      </c>
      <c r="F210" s="572" t="s">
        <v>1510</v>
      </c>
      <c r="G210" s="572" t="s">
        <v>1509</v>
      </c>
      <c r="H210" s="572" t="s">
        <v>1511</v>
      </c>
      <c r="I210" s="570" t="s">
        <v>1512</v>
      </c>
    </row>
    <row r="211" spans="3:9" ht="27">
      <c r="C211" s="569">
        <v>205</v>
      </c>
      <c r="D211" s="1888" t="s">
        <v>1302</v>
      </c>
      <c r="E211" s="1257">
        <v>190</v>
      </c>
      <c r="F211" s="572" t="s">
        <v>1510</v>
      </c>
      <c r="G211" s="572" t="s">
        <v>1509</v>
      </c>
      <c r="H211" s="572" t="s">
        <v>1511</v>
      </c>
      <c r="I211" s="570" t="s">
        <v>1512</v>
      </c>
    </row>
    <row r="212" spans="3:9" ht="27">
      <c r="C212" s="569">
        <v>206</v>
      </c>
      <c r="D212" s="1888" t="s">
        <v>1303</v>
      </c>
      <c r="E212" s="1257">
        <v>190</v>
      </c>
      <c r="F212" s="572" t="s">
        <v>1510</v>
      </c>
      <c r="G212" s="572" t="s">
        <v>1509</v>
      </c>
      <c r="H212" s="572" t="s">
        <v>1511</v>
      </c>
      <c r="I212" s="570" t="s">
        <v>1512</v>
      </c>
    </row>
    <row r="213" spans="3:9" ht="27">
      <c r="C213" s="569">
        <v>207</v>
      </c>
      <c r="D213" s="1888" t="s">
        <v>1304</v>
      </c>
      <c r="E213" s="1257">
        <v>380</v>
      </c>
      <c r="F213" s="572" t="s">
        <v>1510</v>
      </c>
      <c r="G213" s="572" t="s">
        <v>1509</v>
      </c>
      <c r="H213" s="572" t="s">
        <v>1511</v>
      </c>
      <c r="I213" s="570" t="s">
        <v>1512</v>
      </c>
    </row>
    <row r="214" spans="3:9" ht="27">
      <c r="C214" s="569">
        <v>208</v>
      </c>
      <c r="D214" s="1888" t="s">
        <v>1305</v>
      </c>
      <c r="E214" s="1257">
        <v>190</v>
      </c>
      <c r="F214" s="572" t="s">
        <v>1510</v>
      </c>
      <c r="G214" s="572" t="s">
        <v>1509</v>
      </c>
      <c r="H214" s="572" t="s">
        <v>1511</v>
      </c>
      <c r="I214" s="570" t="s">
        <v>1512</v>
      </c>
    </row>
    <row r="215" spans="3:9" ht="27">
      <c r="C215" s="569">
        <v>209</v>
      </c>
      <c r="D215" s="1888" t="s">
        <v>1306</v>
      </c>
      <c r="E215" s="1257">
        <v>190</v>
      </c>
      <c r="F215" s="572" t="s">
        <v>1510</v>
      </c>
      <c r="G215" s="572" t="s">
        <v>1509</v>
      </c>
      <c r="H215" s="572" t="s">
        <v>1511</v>
      </c>
      <c r="I215" s="570" t="s">
        <v>1512</v>
      </c>
    </row>
    <row r="216" spans="3:9" ht="27">
      <c r="C216" s="569">
        <v>210</v>
      </c>
      <c r="D216" s="1888" t="s">
        <v>1307</v>
      </c>
      <c r="E216" s="1257">
        <v>1330</v>
      </c>
      <c r="F216" s="572" t="s">
        <v>1510</v>
      </c>
      <c r="G216" s="572" t="s">
        <v>1509</v>
      </c>
      <c r="H216" s="572" t="s">
        <v>1511</v>
      </c>
      <c r="I216" s="570" t="s">
        <v>1512</v>
      </c>
    </row>
    <row r="217" spans="3:9" ht="27">
      <c r="C217" s="569">
        <v>211</v>
      </c>
      <c r="D217" s="1888" t="s">
        <v>1308</v>
      </c>
      <c r="E217" s="1257">
        <v>190</v>
      </c>
      <c r="F217" s="572" t="s">
        <v>1510</v>
      </c>
      <c r="G217" s="572" t="s">
        <v>1509</v>
      </c>
      <c r="H217" s="572" t="s">
        <v>1511</v>
      </c>
      <c r="I217" s="570" t="s">
        <v>1512</v>
      </c>
    </row>
    <row r="218" spans="3:9" ht="27">
      <c r="C218" s="569">
        <v>212</v>
      </c>
      <c r="D218" s="1888" t="s">
        <v>1309</v>
      </c>
      <c r="E218" s="1257">
        <v>190</v>
      </c>
      <c r="F218" s="572" t="s">
        <v>1510</v>
      </c>
      <c r="G218" s="572" t="s">
        <v>1509</v>
      </c>
      <c r="H218" s="572" t="s">
        <v>1511</v>
      </c>
      <c r="I218" s="570" t="s">
        <v>1512</v>
      </c>
    </row>
    <row r="219" spans="3:9" ht="27">
      <c r="C219" s="569">
        <v>213</v>
      </c>
      <c r="D219" s="1888" t="s">
        <v>1310</v>
      </c>
      <c r="E219" s="1257">
        <v>190</v>
      </c>
      <c r="F219" s="572" t="s">
        <v>1510</v>
      </c>
      <c r="G219" s="572" t="s">
        <v>1509</v>
      </c>
      <c r="H219" s="572" t="s">
        <v>1511</v>
      </c>
      <c r="I219" s="570" t="s">
        <v>1512</v>
      </c>
    </row>
    <row r="220" spans="3:9" ht="27">
      <c r="C220" s="569">
        <v>214</v>
      </c>
      <c r="D220" s="1888" t="s">
        <v>1312</v>
      </c>
      <c r="E220" s="1257">
        <v>190</v>
      </c>
      <c r="F220" s="572" t="s">
        <v>1510</v>
      </c>
      <c r="G220" s="572" t="s">
        <v>1509</v>
      </c>
      <c r="H220" s="572" t="s">
        <v>1511</v>
      </c>
      <c r="I220" s="570" t="s">
        <v>1512</v>
      </c>
    </row>
    <row r="221" spans="3:9" ht="27">
      <c r="C221" s="569">
        <v>215</v>
      </c>
      <c r="D221" s="1888" t="s">
        <v>1313</v>
      </c>
      <c r="E221" s="1257">
        <v>190</v>
      </c>
      <c r="F221" s="572" t="s">
        <v>1510</v>
      </c>
      <c r="G221" s="572" t="s">
        <v>1509</v>
      </c>
      <c r="H221" s="572" t="s">
        <v>1511</v>
      </c>
      <c r="I221" s="570" t="s">
        <v>1512</v>
      </c>
    </row>
    <row r="222" spans="3:9" ht="27">
      <c r="C222" s="569">
        <v>216</v>
      </c>
      <c r="D222" s="1888" t="s">
        <v>1314</v>
      </c>
      <c r="E222" s="1257">
        <v>380</v>
      </c>
      <c r="F222" s="572" t="s">
        <v>1510</v>
      </c>
      <c r="G222" s="572" t="s">
        <v>1509</v>
      </c>
      <c r="H222" s="572" t="s">
        <v>1511</v>
      </c>
      <c r="I222" s="570" t="s">
        <v>1512</v>
      </c>
    </row>
    <row r="223" spans="3:9" ht="27">
      <c r="C223" s="569">
        <v>217</v>
      </c>
      <c r="D223" s="1888" t="s">
        <v>1315</v>
      </c>
      <c r="E223" s="1257">
        <v>380</v>
      </c>
      <c r="F223" s="572" t="s">
        <v>1510</v>
      </c>
      <c r="G223" s="572" t="s">
        <v>1509</v>
      </c>
      <c r="H223" s="572" t="s">
        <v>1511</v>
      </c>
      <c r="I223" s="570" t="s">
        <v>1512</v>
      </c>
    </row>
    <row r="224" spans="3:9" ht="27">
      <c r="C224" s="569">
        <v>218</v>
      </c>
      <c r="D224" s="1888" t="s">
        <v>1317</v>
      </c>
      <c r="E224" s="1257">
        <v>190</v>
      </c>
      <c r="F224" s="572" t="s">
        <v>1510</v>
      </c>
      <c r="G224" s="572" t="s">
        <v>1509</v>
      </c>
      <c r="H224" s="572" t="s">
        <v>1511</v>
      </c>
      <c r="I224" s="570" t="s">
        <v>1512</v>
      </c>
    </row>
    <row r="225" spans="3:9" ht="40.5">
      <c r="C225" s="569">
        <v>219</v>
      </c>
      <c r="D225" s="1888" t="s">
        <v>1318</v>
      </c>
      <c r="E225" s="1257">
        <v>1330</v>
      </c>
      <c r="F225" s="572" t="s">
        <v>1510</v>
      </c>
      <c r="G225" s="572" t="s">
        <v>1509</v>
      </c>
      <c r="H225" s="572" t="s">
        <v>1511</v>
      </c>
      <c r="I225" s="570" t="s">
        <v>1512</v>
      </c>
    </row>
    <row r="226" spans="3:9" ht="27">
      <c r="C226" s="569">
        <v>220</v>
      </c>
      <c r="D226" s="1888" t="s">
        <v>1319</v>
      </c>
      <c r="E226" s="1257">
        <v>1</v>
      </c>
      <c r="F226" s="572" t="s">
        <v>1510</v>
      </c>
      <c r="G226" s="572" t="s">
        <v>1509</v>
      </c>
      <c r="H226" s="572" t="s">
        <v>1511</v>
      </c>
      <c r="I226" s="570" t="s">
        <v>1512</v>
      </c>
    </row>
    <row r="227" spans="3:9" ht="27">
      <c r="C227" s="569">
        <v>221</v>
      </c>
      <c r="D227" s="1888" t="s">
        <v>1320</v>
      </c>
      <c r="E227" s="1257">
        <v>1</v>
      </c>
      <c r="F227" s="572" t="s">
        <v>1510</v>
      </c>
      <c r="G227" s="572" t="s">
        <v>1509</v>
      </c>
      <c r="H227" s="572" t="s">
        <v>1511</v>
      </c>
      <c r="I227" s="570" t="s">
        <v>1512</v>
      </c>
    </row>
    <row r="228" spans="3:9" ht="27">
      <c r="C228" s="569">
        <v>222</v>
      </c>
      <c r="D228" s="1888" t="s">
        <v>1322</v>
      </c>
      <c r="E228" s="1257">
        <v>1</v>
      </c>
      <c r="F228" s="572" t="s">
        <v>1510</v>
      </c>
      <c r="G228" s="572" t="s">
        <v>1509</v>
      </c>
      <c r="H228" s="572" t="s">
        <v>1511</v>
      </c>
      <c r="I228" s="570" t="s">
        <v>1512</v>
      </c>
    </row>
    <row r="229" spans="3:9" ht="40.5">
      <c r="C229" s="569">
        <v>223</v>
      </c>
      <c r="D229" s="1888" t="s">
        <v>1323</v>
      </c>
      <c r="E229" s="1257">
        <v>190</v>
      </c>
      <c r="F229" s="572" t="s">
        <v>1510</v>
      </c>
      <c r="G229" s="572" t="s">
        <v>1509</v>
      </c>
      <c r="H229" s="572" t="s">
        <v>1511</v>
      </c>
      <c r="I229" s="570" t="s">
        <v>1512</v>
      </c>
    </row>
    <row r="230" spans="3:9" ht="27">
      <c r="C230" s="569">
        <v>224</v>
      </c>
      <c r="D230" s="1888" t="s">
        <v>1324</v>
      </c>
      <c r="E230" s="1257">
        <v>380</v>
      </c>
      <c r="F230" s="572" t="s">
        <v>1510</v>
      </c>
      <c r="G230" s="572" t="s">
        <v>1509</v>
      </c>
      <c r="H230" s="572" t="s">
        <v>1511</v>
      </c>
      <c r="I230" s="570" t="s">
        <v>1512</v>
      </c>
    </row>
    <row r="231" spans="3:9" ht="27">
      <c r="C231" s="569">
        <v>225</v>
      </c>
      <c r="D231" s="1888" t="s">
        <v>1325</v>
      </c>
      <c r="E231" s="1257">
        <v>1</v>
      </c>
      <c r="F231" s="572" t="s">
        <v>1510</v>
      </c>
      <c r="G231" s="572" t="s">
        <v>1509</v>
      </c>
      <c r="H231" s="572" t="s">
        <v>1511</v>
      </c>
      <c r="I231" s="570" t="s">
        <v>1512</v>
      </c>
    </row>
    <row r="232" spans="3:9" ht="27">
      <c r="C232" s="569">
        <v>226</v>
      </c>
      <c r="D232" s="1888" t="s">
        <v>1326</v>
      </c>
      <c r="E232" s="1257">
        <v>190.33</v>
      </c>
      <c r="F232" s="572" t="s">
        <v>1510</v>
      </c>
      <c r="G232" s="572" t="s">
        <v>1509</v>
      </c>
      <c r="H232" s="572" t="s">
        <v>1511</v>
      </c>
      <c r="I232" s="570" t="s">
        <v>1512</v>
      </c>
    </row>
    <row r="233" spans="3:9" ht="27">
      <c r="C233" s="569">
        <v>227</v>
      </c>
      <c r="D233" s="1888" t="s">
        <v>1328</v>
      </c>
      <c r="E233" s="1257">
        <v>190</v>
      </c>
      <c r="F233" s="572" t="s">
        <v>1510</v>
      </c>
      <c r="G233" s="572" t="s">
        <v>1509</v>
      </c>
      <c r="H233" s="572" t="s">
        <v>1511</v>
      </c>
      <c r="I233" s="570" t="s">
        <v>1512</v>
      </c>
    </row>
    <row r="234" spans="3:9" ht="27">
      <c r="C234" s="569">
        <v>228</v>
      </c>
      <c r="D234" s="1888" t="s">
        <v>1329</v>
      </c>
      <c r="E234" s="1257">
        <v>1298.33</v>
      </c>
      <c r="F234" s="572" t="s">
        <v>1510</v>
      </c>
      <c r="G234" s="572" t="s">
        <v>1509</v>
      </c>
      <c r="H234" s="572" t="s">
        <v>1511</v>
      </c>
      <c r="I234" s="570" t="s">
        <v>1512</v>
      </c>
    </row>
    <row r="235" spans="3:9" ht="27">
      <c r="C235" s="569">
        <v>229</v>
      </c>
      <c r="D235" s="1888" t="s">
        <v>1330</v>
      </c>
      <c r="E235" s="1257">
        <v>342</v>
      </c>
      <c r="F235" s="572" t="s">
        <v>1510</v>
      </c>
      <c r="G235" s="572" t="s">
        <v>1509</v>
      </c>
      <c r="H235" s="572" t="s">
        <v>1511</v>
      </c>
      <c r="I235" s="570" t="s">
        <v>1512</v>
      </c>
    </row>
    <row r="236" spans="3:9" ht="27">
      <c r="C236" s="569">
        <v>230</v>
      </c>
      <c r="D236" s="1888" t="s">
        <v>1332</v>
      </c>
      <c r="E236" s="1257">
        <v>1</v>
      </c>
      <c r="F236" s="572" t="s">
        <v>1510</v>
      </c>
      <c r="G236" s="572" t="s">
        <v>1509</v>
      </c>
      <c r="H236" s="572" t="s">
        <v>1511</v>
      </c>
      <c r="I236" s="570" t="s">
        <v>1512</v>
      </c>
    </row>
    <row r="237" spans="3:9" ht="27">
      <c r="C237" s="569">
        <v>231</v>
      </c>
      <c r="D237" s="1888" t="s">
        <v>1333</v>
      </c>
      <c r="E237" s="1257">
        <v>190</v>
      </c>
      <c r="F237" s="572" t="s">
        <v>1510</v>
      </c>
      <c r="G237" s="572" t="s">
        <v>1509</v>
      </c>
      <c r="H237" s="572" t="s">
        <v>1511</v>
      </c>
      <c r="I237" s="570" t="s">
        <v>1512</v>
      </c>
    </row>
    <row r="238" spans="3:9" ht="27">
      <c r="C238" s="569">
        <v>232</v>
      </c>
      <c r="D238" s="1888" t="s">
        <v>1334</v>
      </c>
      <c r="E238" s="1257">
        <v>380</v>
      </c>
      <c r="F238" s="572" t="s">
        <v>1510</v>
      </c>
      <c r="G238" s="572" t="s">
        <v>1509</v>
      </c>
      <c r="H238" s="572" t="s">
        <v>1511</v>
      </c>
      <c r="I238" s="570" t="s">
        <v>1512</v>
      </c>
    </row>
    <row r="239" spans="3:9" ht="27">
      <c r="C239" s="569">
        <v>233</v>
      </c>
      <c r="D239" s="1888" t="s">
        <v>1335</v>
      </c>
      <c r="E239" s="1257">
        <v>380</v>
      </c>
      <c r="F239" s="572" t="s">
        <v>1510</v>
      </c>
      <c r="G239" s="572" t="s">
        <v>1509</v>
      </c>
      <c r="H239" s="572" t="s">
        <v>1511</v>
      </c>
      <c r="I239" s="570" t="s">
        <v>1512</v>
      </c>
    </row>
    <row r="240" spans="3:9" ht="27">
      <c r="C240" s="569">
        <v>234</v>
      </c>
      <c r="D240" s="1888" t="s">
        <v>1336</v>
      </c>
      <c r="E240" s="1257">
        <v>190</v>
      </c>
      <c r="F240" s="572" t="s">
        <v>1510</v>
      </c>
      <c r="G240" s="572" t="s">
        <v>1509</v>
      </c>
      <c r="H240" s="572" t="s">
        <v>1511</v>
      </c>
      <c r="I240" s="570" t="s">
        <v>1512</v>
      </c>
    </row>
    <row r="241" spans="3:9" ht="27">
      <c r="C241" s="569">
        <v>235</v>
      </c>
      <c r="D241" s="1888" t="s">
        <v>1338</v>
      </c>
      <c r="E241" s="1257">
        <v>190</v>
      </c>
      <c r="F241" s="572" t="s">
        <v>1510</v>
      </c>
      <c r="G241" s="572" t="s">
        <v>1509</v>
      </c>
      <c r="H241" s="572" t="s">
        <v>1511</v>
      </c>
      <c r="I241" s="570" t="s">
        <v>1512</v>
      </c>
    </row>
    <row r="242" spans="3:9" ht="27">
      <c r="C242" s="569">
        <v>236</v>
      </c>
      <c r="D242" s="1888" t="s">
        <v>1339</v>
      </c>
      <c r="E242" s="1257">
        <v>570</v>
      </c>
      <c r="F242" s="572" t="s">
        <v>1510</v>
      </c>
      <c r="G242" s="572" t="s">
        <v>1509</v>
      </c>
      <c r="H242" s="572" t="s">
        <v>1511</v>
      </c>
      <c r="I242" s="570" t="s">
        <v>1512</v>
      </c>
    </row>
    <row r="243" spans="3:9" ht="27">
      <c r="C243" s="569">
        <v>237</v>
      </c>
      <c r="D243" s="1888" t="s">
        <v>1340</v>
      </c>
      <c r="E243" s="1257">
        <v>190</v>
      </c>
      <c r="F243" s="572" t="s">
        <v>1510</v>
      </c>
      <c r="G243" s="572" t="s">
        <v>1509</v>
      </c>
      <c r="H243" s="572" t="s">
        <v>1511</v>
      </c>
      <c r="I243" s="570" t="s">
        <v>1512</v>
      </c>
    </row>
    <row r="244" spans="3:9" ht="27">
      <c r="C244" s="569">
        <v>238</v>
      </c>
      <c r="D244" s="1888" t="s">
        <v>1342</v>
      </c>
      <c r="E244" s="1257">
        <v>1710</v>
      </c>
      <c r="F244" s="572" t="s">
        <v>1510</v>
      </c>
      <c r="G244" s="572" t="s">
        <v>1509</v>
      </c>
      <c r="H244" s="572" t="s">
        <v>1511</v>
      </c>
      <c r="I244" s="570" t="s">
        <v>1512</v>
      </c>
    </row>
    <row r="245" spans="3:9" ht="27">
      <c r="C245" s="569">
        <v>239</v>
      </c>
      <c r="D245" s="1888" t="s">
        <v>1343</v>
      </c>
      <c r="E245" s="1257">
        <v>190</v>
      </c>
      <c r="F245" s="572" t="s">
        <v>1510</v>
      </c>
      <c r="G245" s="572" t="s">
        <v>1509</v>
      </c>
      <c r="H245" s="572" t="s">
        <v>1511</v>
      </c>
      <c r="I245" s="570" t="s">
        <v>1512</v>
      </c>
    </row>
    <row r="246" spans="3:9" ht="27">
      <c r="C246" s="569">
        <v>240</v>
      </c>
      <c r="D246" s="1888" t="s">
        <v>1344</v>
      </c>
      <c r="E246" s="1257">
        <v>190</v>
      </c>
      <c r="F246" s="572" t="s">
        <v>1510</v>
      </c>
      <c r="G246" s="572" t="s">
        <v>1509</v>
      </c>
      <c r="H246" s="572" t="s">
        <v>1511</v>
      </c>
      <c r="I246" s="570" t="s">
        <v>1512</v>
      </c>
    </row>
    <row r="247" spans="3:9" ht="27">
      <c r="C247" s="569">
        <v>241</v>
      </c>
      <c r="D247" s="1888" t="s">
        <v>1345</v>
      </c>
      <c r="E247" s="1257">
        <v>95</v>
      </c>
      <c r="F247" s="572" t="s">
        <v>1510</v>
      </c>
      <c r="G247" s="572" t="s">
        <v>1509</v>
      </c>
      <c r="H247" s="572" t="s">
        <v>1511</v>
      </c>
      <c r="I247" s="570" t="s">
        <v>1512</v>
      </c>
    </row>
    <row r="248" spans="3:9" ht="27">
      <c r="C248" s="569">
        <v>242</v>
      </c>
      <c r="D248" s="1888" t="s">
        <v>1346</v>
      </c>
      <c r="E248" s="1257">
        <v>1890</v>
      </c>
      <c r="F248" s="572" t="s">
        <v>1510</v>
      </c>
      <c r="G248" s="572" t="s">
        <v>1509</v>
      </c>
      <c r="H248" s="572" t="s">
        <v>1511</v>
      </c>
      <c r="I248" s="570" t="s">
        <v>1512</v>
      </c>
    </row>
    <row r="249" spans="3:9" ht="27">
      <c r="C249" s="569">
        <v>243</v>
      </c>
      <c r="D249" s="1888" t="s">
        <v>1347</v>
      </c>
      <c r="E249" s="1257">
        <v>190</v>
      </c>
      <c r="F249" s="572" t="s">
        <v>1510</v>
      </c>
      <c r="G249" s="572" t="s">
        <v>1509</v>
      </c>
      <c r="H249" s="572" t="s">
        <v>1511</v>
      </c>
      <c r="I249" s="570" t="s">
        <v>1512</v>
      </c>
    </row>
    <row r="250" spans="3:9" ht="27">
      <c r="C250" s="569">
        <v>244</v>
      </c>
      <c r="D250" s="1888" t="s">
        <v>1348</v>
      </c>
      <c r="E250" s="1257">
        <v>190</v>
      </c>
      <c r="F250" s="572" t="s">
        <v>1510</v>
      </c>
      <c r="G250" s="572" t="s">
        <v>1509</v>
      </c>
      <c r="H250" s="572" t="s">
        <v>1511</v>
      </c>
      <c r="I250" s="570" t="s">
        <v>1512</v>
      </c>
    </row>
    <row r="251" spans="3:9" ht="27">
      <c r="C251" s="569">
        <v>245</v>
      </c>
      <c r="D251" s="1888" t="s">
        <v>1349</v>
      </c>
      <c r="E251" s="1257">
        <v>190.09</v>
      </c>
      <c r="F251" s="572" t="s">
        <v>1510</v>
      </c>
      <c r="G251" s="572" t="s">
        <v>1509</v>
      </c>
      <c r="H251" s="572" t="s">
        <v>1511</v>
      </c>
      <c r="I251" s="570" t="s">
        <v>1512</v>
      </c>
    </row>
    <row r="252" spans="3:9" ht="27">
      <c r="C252" s="569">
        <v>246</v>
      </c>
      <c r="D252" s="1888" t="s">
        <v>1350</v>
      </c>
      <c r="E252" s="1257">
        <v>1140</v>
      </c>
      <c r="F252" s="572" t="s">
        <v>1510</v>
      </c>
      <c r="G252" s="572" t="s">
        <v>1509</v>
      </c>
      <c r="H252" s="572" t="s">
        <v>1511</v>
      </c>
      <c r="I252" s="570" t="s">
        <v>1512</v>
      </c>
    </row>
    <row r="253" spans="3:9" ht="27">
      <c r="C253" s="569">
        <v>247</v>
      </c>
      <c r="D253" s="1888" t="s">
        <v>1351</v>
      </c>
      <c r="E253" s="1257">
        <v>380</v>
      </c>
      <c r="F253" s="572" t="s">
        <v>1510</v>
      </c>
      <c r="G253" s="572" t="s">
        <v>1509</v>
      </c>
      <c r="H253" s="572" t="s">
        <v>1511</v>
      </c>
      <c r="I253" s="570" t="s">
        <v>1512</v>
      </c>
    </row>
    <row r="254" spans="3:9" ht="27">
      <c r="C254" s="569">
        <v>248</v>
      </c>
      <c r="D254" s="1888" t="s">
        <v>1352</v>
      </c>
      <c r="E254" s="1257">
        <v>316.67</v>
      </c>
      <c r="F254" s="572" t="s">
        <v>1510</v>
      </c>
      <c r="G254" s="572" t="s">
        <v>1509</v>
      </c>
      <c r="H254" s="572" t="s">
        <v>1511</v>
      </c>
      <c r="I254" s="570" t="s">
        <v>1512</v>
      </c>
    </row>
    <row r="255" spans="3:9" ht="27">
      <c r="C255" s="569">
        <v>249</v>
      </c>
      <c r="D255" s="1888" t="s">
        <v>1354</v>
      </c>
      <c r="E255" s="1257">
        <v>950</v>
      </c>
      <c r="F255" s="572" t="s">
        <v>1510</v>
      </c>
      <c r="G255" s="572" t="s">
        <v>1509</v>
      </c>
      <c r="H255" s="572" t="s">
        <v>1511</v>
      </c>
      <c r="I255" s="570" t="s">
        <v>1512</v>
      </c>
    </row>
    <row r="256" spans="3:9" ht="27">
      <c r="C256" s="569">
        <v>250</v>
      </c>
      <c r="D256" s="1888" t="s">
        <v>1356</v>
      </c>
      <c r="E256" s="1257">
        <v>1270</v>
      </c>
      <c r="F256" s="572" t="s">
        <v>1510</v>
      </c>
      <c r="G256" s="572" t="s">
        <v>1509</v>
      </c>
      <c r="H256" s="572" t="s">
        <v>1511</v>
      </c>
      <c r="I256" s="570" t="s">
        <v>1512</v>
      </c>
    </row>
    <row r="257" spans="3:9" ht="27">
      <c r="C257" s="569">
        <v>251</v>
      </c>
      <c r="D257" s="1888" t="s">
        <v>1357</v>
      </c>
      <c r="E257" s="1257">
        <v>158.33000000000001</v>
      </c>
      <c r="F257" s="572" t="s">
        <v>1510</v>
      </c>
      <c r="G257" s="572" t="s">
        <v>1509</v>
      </c>
      <c r="H257" s="572" t="s">
        <v>1511</v>
      </c>
      <c r="I257" s="570" t="s">
        <v>1512</v>
      </c>
    </row>
    <row r="258" spans="3:9" ht="27">
      <c r="C258" s="569">
        <v>252</v>
      </c>
      <c r="D258" s="1888" t="s">
        <v>1359</v>
      </c>
      <c r="E258" s="1257">
        <v>0.4</v>
      </c>
      <c r="F258" s="572" t="s">
        <v>1510</v>
      </c>
      <c r="G258" s="572" t="s">
        <v>1509</v>
      </c>
      <c r="H258" s="572" t="s">
        <v>1511</v>
      </c>
      <c r="I258" s="570" t="s">
        <v>1512</v>
      </c>
    </row>
    <row r="259" spans="3:9" ht="27">
      <c r="C259" s="569">
        <v>253</v>
      </c>
      <c r="D259" s="1888" t="s">
        <v>1360</v>
      </c>
      <c r="E259" s="1257">
        <v>380</v>
      </c>
      <c r="F259" s="572" t="s">
        <v>1510</v>
      </c>
      <c r="G259" s="572" t="s">
        <v>1509</v>
      </c>
      <c r="H259" s="572" t="s">
        <v>1511</v>
      </c>
      <c r="I259" s="570" t="s">
        <v>1512</v>
      </c>
    </row>
    <row r="260" spans="3:9" ht="27">
      <c r="C260" s="569">
        <v>254</v>
      </c>
      <c r="D260" s="1888" t="s">
        <v>1361</v>
      </c>
      <c r="E260" s="1257">
        <v>380</v>
      </c>
      <c r="F260" s="572" t="s">
        <v>1510</v>
      </c>
      <c r="G260" s="572" t="s">
        <v>1509</v>
      </c>
      <c r="H260" s="572" t="s">
        <v>1511</v>
      </c>
      <c r="I260" s="570" t="s">
        <v>1512</v>
      </c>
    </row>
    <row r="261" spans="3:9" ht="27">
      <c r="C261" s="569">
        <v>255</v>
      </c>
      <c r="D261" s="1888" t="s">
        <v>1363</v>
      </c>
      <c r="E261" s="1257">
        <v>190</v>
      </c>
      <c r="F261" s="572" t="s">
        <v>1510</v>
      </c>
      <c r="G261" s="572" t="s">
        <v>1509</v>
      </c>
      <c r="H261" s="572" t="s">
        <v>1511</v>
      </c>
      <c r="I261" s="570" t="s">
        <v>1512</v>
      </c>
    </row>
    <row r="262" spans="3:9" ht="27">
      <c r="C262" s="569">
        <v>256</v>
      </c>
      <c r="D262" s="1888" t="s">
        <v>1364</v>
      </c>
      <c r="E262" s="1257">
        <v>190</v>
      </c>
      <c r="F262" s="572" t="s">
        <v>1510</v>
      </c>
      <c r="G262" s="572" t="s">
        <v>1509</v>
      </c>
      <c r="H262" s="572" t="s">
        <v>1511</v>
      </c>
      <c r="I262" s="570" t="s">
        <v>1512</v>
      </c>
    </row>
    <row r="263" spans="3:9" ht="27">
      <c r="C263" s="569">
        <v>257</v>
      </c>
      <c r="D263" s="1888" t="s">
        <v>1366</v>
      </c>
      <c r="E263" s="1257">
        <v>190</v>
      </c>
      <c r="F263" s="572" t="s">
        <v>1510</v>
      </c>
      <c r="G263" s="572" t="s">
        <v>1509</v>
      </c>
      <c r="H263" s="572" t="s">
        <v>1511</v>
      </c>
      <c r="I263" s="570" t="s">
        <v>1512</v>
      </c>
    </row>
    <row r="264" spans="3:9" ht="27">
      <c r="C264" s="569">
        <v>258</v>
      </c>
      <c r="D264" s="1888" t="s">
        <v>1367</v>
      </c>
      <c r="E264" s="1257">
        <v>190</v>
      </c>
      <c r="F264" s="572" t="s">
        <v>1510</v>
      </c>
      <c r="G264" s="572" t="s">
        <v>1509</v>
      </c>
      <c r="H264" s="572" t="s">
        <v>1511</v>
      </c>
      <c r="I264" s="570" t="s">
        <v>1512</v>
      </c>
    </row>
    <row r="265" spans="3:9" ht="27">
      <c r="C265" s="569">
        <v>259</v>
      </c>
      <c r="D265" s="1888" t="s">
        <v>1369</v>
      </c>
      <c r="E265" s="1257">
        <v>190</v>
      </c>
      <c r="F265" s="572" t="s">
        <v>1510</v>
      </c>
      <c r="G265" s="572" t="s">
        <v>1509</v>
      </c>
      <c r="H265" s="572" t="s">
        <v>1511</v>
      </c>
      <c r="I265" s="570" t="s">
        <v>1512</v>
      </c>
    </row>
    <row r="266" spans="3:9" ht="40.5">
      <c r="C266" s="569">
        <v>260</v>
      </c>
      <c r="D266" s="1888" t="s">
        <v>1370</v>
      </c>
      <c r="E266" s="1257">
        <v>760</v>
      </c>
      <c r="F266" s="572" t="s">
        <v>1510</v>
      </c>
      <c r="G266" s="572" t="s">
        <v>1509</v>
      </c>
      <c r="H266" s="572" t="s">
        <v>1511</v>
      </c>
      <c r="I266" s="570" t="s">
        <v>1512</v>
      </c>
    </row>
    <row r="267" spans="3:9" ht="27">
      <c r="C267" s="569">
        <v>261</v>
      </c>
      <c r="D267" s="1888" t="s">
        <v>1371</v>
      </c>
      <c r="E267" s="1257">
        <v>190</v>
      </c>
      <c r="F267" s="572" t="s">
        <v>1510</v>
      </c>
      <c r="G267" s="572" t="s">
        <v>1509</v>
      </c>
      <c r="H267" s="572" t="s">
        <v>1511</v>
      </c>
      <c r="I267" s="570" t="s">
        <v>1512</v>
      </c>
    </row>
    <row r="268" spans="3:9" ht="27">
      <c r="C268" s="569">
        <v>262</v>
      </c>
      <c r="D268" s="1888" t="s">
        <v>1372</v>
      </c>
      <c r="E268" s="1257">
        <v>231.26</v>
      </c>
      <c r="F268" s="572" t="s">
        <v>1510</v>
      </c>
      <c r="G268" s="572" t="s">
        <v>1509</v>
      </c>
      <c r="H268" s="572" t="s">
        <v>1511</v>
      </c>
      <c r="I268" s="570" t="s">
        <v>1512</v>
      </c>
    </row>
    <row r="269" spans="3:9" ht="27">
      <c r="C269" s="569">
        <v>263</v>
      </c>
      <c r="D269" s="1888" t="s">
        <v>1374</v>
      </c>
      <c r="E269" s="1257">
        <v>190</v>
      </c>
      <c r="F269" s="572" t="s">
        <v>1510</v>
      </c>
      <c r="G269" s="572" t="s">
        <v>1509</v>
      </c>
      <c r="H269" s="572" t="s">
        <v>1511</v>
      </c>
      <c r="I269" s="570" t="s">
        <v>1512</v>
      </c>
    </row>
    <row r="270" spans="3:9" ht="27">
      <c r="C270" s="569">
        <v>264</v>
      </c>
      <c r="D270" s="1888" t="s">
        <v>1376</v>
      </c>
      <c r="E270" s="1257">
        <v>380</v>
      </c>
      <c r="F270" s="572" t="s">
        <v>1510</v>
      </c>
      <c r="G270" s="572" t="s">
        <v>1509</v>
      </c>
      <c r="H270" s="572" t="s">
        <v>1511</v>
      </c>
      <c r="I270" s="570" t="s">
        <v>1512</v>
      </c>
    </row>
    <row r="271" spans="3:9" ht="40.5">
      <c r="C271" s="569">
        <v>265</v>
      </c>
      <c r="D271" s="1888" t="s">
        <v>1377</v>
      </c>
      <c r="E271" s="1257">
        <v>1140</v>
      </c>
      <c r="F271" s="572" t="s">
        <v>1510</v>
      </c>
      <c r="G271" s="572" t="s">
        <v>1509</v>
      </c>
      <c r="H271" s="572" t="s">
        <v>1511</v>
      </c>
      <c r="I271" s="570" t="s">
        <v>1512</v>
      </c>
    </row>
    <row r="272" spans="3:9" ht="27">
      <c r="C272" s="569">
        <v>266</v>
      </c>
      <c r="D272" s="1888" t="s">
        <v>1378</v>
      </c>
      <c r="E272" s="1257">
        <v>722</v>
      </c>
      <c r="F272" s="572" t="s">
        <v>1510</v>
      </c>
      <c r="G272" s="572" t="s">
        <v>1509</v>
      </c>
      <c r="H272" s="572" t="s">
        <v>1511</v>
      </c>
      <c r="I272" s="570" t="s">
        <v>1512</v>
      </c>
    </row>
    <row r="273" spans="3:9" ht="27">
      <c r="C273" s="569">
        <v>267</v>
      </c>
      <c r="D273" s="1888" t="s">
        <v>1379</v>
      </c>
      <c r="E273" s="1257">
        <v>760</v>
      </c>
      <c r="F273" s="572" t="s">
        <v>1510</v>
      </c>
      <c r="G273" s="572" t="s">
        <v>1509</v>
      </c>
      <c r="H273" s="572" t="s">
        <v>1511</v>
      </c>
      <c r="I273" s="570" t="s">
        <v>1512</v>
      </c>
    </row>
    <row r="274" spans="3:9" ht="27">
      <c r="C274" s="569">
        <v>268</v>
      </c>
      <c r="D274" s="1888" t="s">
        <v>1380</v>
      </c>
      <c r="E274" s="1257">
        <v>380</v>
      </c>
      <c r="F274" s="572" t="s">
        <v>1510</v>
      </c>
      <c r="G274" s="572" t="s">
        <v>1509</v>
      </c>
      <c r="H274" s="572" t="s">
        <v>1511</v>
      </c>
      <c r="I274" s="570" t="s">
        <v>1512</v>
      </c>
    </row>
    <row r="275" spans="3:9" ht="27">
      <c r="C275" s="569">
        <v>269</v>
      </c>
      <c r="D275" s="1888" t="s">
        <v>1381</v>
      </c>
      <c r="E275" s="1257">
        <v>190</v>
      </c>
      <c r="F275" s="572" t="s">
        <v>1510</v>
      </c>
      <c r="G275" s="572" t="s">
        <v>1509</v>
      </c>
      <c r="H275" s="572" t="s">
        <v>1511</v>
      </c>
      <c r="I275" s="570" t="s">
        <v>1512</v>
      </c>
    </row>
    <row r="276" spans="3:9" ht="27">
      <c r="C276" s="569">
        <v>270</v>
      </c>
      <c r="D276" s="1888" t="s">
        <v>1382</v>
      </c>
      <c r="E276" s="1257">
        <v>2280</v>
      </c>
      <c r="F276" s="572" t="s">
        <v>1510</v>
      </c>
      <c r="G276" s="572" t="s">
        <v>1509</v>
      </c>
      <c r="H276" s="572" t="s">
        <v>1511</v>
      </c>
      <c r="I276" s="570" t="s">
        <v>1512</v>
      </c>
    </row>
    <row r="277" spans="3:9" ht="27">
      <c r="C277" s="569">
        <v>271</v>
      </c>
      <c r="D277" s="1888" t="s">
        <v>1383</v>
      </c>
      <c r="E277" s="1257">
        <v>1520</v>
      </c>
      <c r="F277" s="572" t="s">
        <v>1510</v>
      </c>
      <c r="G277" s="572" t="s">
        <v>1509</v>
      </c>
      <c r="H277" s="572" t="s">
        <v>1511</v>
      </c>
      <c r="I277" s="570" t="s">
        <v>1512</v>
      </c>
    </row>
    <row r="278" spans="3:9" ht="27">
      <c r="C278" s="569">
        <v>272</v>
      </c>
      <c r="D278" s="1888" t="s">
        <v>1385</v>
      </c>
      <c r="E278" s="1257">
        <v>0.5</v>
      </c>
      <c r="F278" s="572" t="s">
        <v>1510</v>
      </c>
      <c r="G278" s="572" t="s">
        <v>1509</v>
      </c>
      <c r="H278" s="572" t="s">
        <v>1511</v>
      </c>
      <c r="I278" s="570" t="s">
        <v>1512</v>
      </c>
    </row>
    <row r="279" spans="3:9" ht="27">
      <c r="C279" s="569">
        <v>273</v>
      </c>
      <c r="D279" s="1888" t="s">
        <v>1386</v>
      </c>
      <c r="E279" s="1257">
        <v>380</v>
      </c>
      <c r="F279" s="572" t="s">
        <v>1510</v>
      </c>
      <c r="G279" s="572" t="s">
        <v>1509</v>
      </c>
      <c r="H279" s="572" t="s">
        <v>1511</v>
      </c>
      <c r="I279" s="570" t="s">
        <v>1512</v>
      </c>
    </row>
    <row r="280" spans="3:9" ht="27">
      <c r="C280" s="569">
        <v>274</v>
      </c>
      <c r="D280" s="1888" t="s">
        <v>1387</v>
      </c>
      <c r="E280" s="1257">
        <v>570</v>
      </c>
      <c r="F280" s="572" t="s">
        <v>1510</v>
      </c>
      <c r="G280" s="572" t="s">
        <v>1509</v>
      </c>
      <c r="H280" s="572" t="s">
        <v>1511</v>
      </c>
      <c r="I280" s="570" t="s">
        <v>1512</v>
      </c>
    </row>
    <row r="281" spans="3:9" ht="27">
      <c r="C281" s="569">
        <v>275</v>
      </c>
      <c r="D281" s="1888" t="s">
        <v>1389</v>
      </c>
      <c r="E281" s="1257">
        <v>190</v>
      </c>
      <c r="F281" s="572" t="s">
        <v>1510</v>
      </c>
      <c r="G281" s="572" t="s">
        <v>1509</v>
      </c>
      <c r="H281" s="572" t="s">
        <v>1511</v>
      </c>
      <c r="I281" s="570" t="s">
        <v>1512</v>
      </c>
    </row>
    <row r="282" spans="3:9" ht="27">
      <c r="C282" s="569">
        <v>276</v>
      </c>
      <c r="D282" s="1888" t="s">
        <v>1390</v>
      </c>
      <c r="E282" s="1257">
        <v>379.33</v>
      </c>
      <c r="F282" s="572" t="s">
        <v>1510</v>
      </c>
      <c r="G282" s="572" t="s">
        <v>1509</v>
      </c>
      <c r="H282" s="572" t="s">
        <v>1511</v>
      </c>
      <c r="I282" s="570" t="s">
        <v>1512</v>
      </c>
    </row>
    <row r="283" spans="3:9" ht="27">
      <c r="C283" s="569">
        <v>277</v>
      </c>
      <c r="D283" s="1888" t="s">
        <v>1391</v>
      </c>
      <c r="E283" s="1257">
        <v>190</v>
      </c>
      <c r="F283" s="572" t="s">
        <v>1510</v>
      </c>
      <c r="G283" s="572" t="s">
        <v>1509</v>
      </c>
      <c r="H283" s="572" t="s">
        <v>1511</v>
      </c>
      <c r="I283" s="570" t="s">
        <v>1512</v>
      </c>
    </row>
    <row r="284" spans="3:9" ht="27">
      <c r="C284" s="569">
        <v>278</v>
      </c>
      <c r="D284" s="1888" t="s">
        <v>1392</v>
      </c>
      <c r="E284" s="1257">
        <v>2216.67</v>
      </c>
      <c r="F284" s="572" t="s">
        <v>1510</v>
      </c>
      <c r="G284" s="572" t="s">
        <v>1509</v>
      </c>
      <c r="H284" s="572" t="s">
        <v>1511</v>
      </c>
      <c r="I284" s="570" t="s">
        <v>1512</v>
      </c>
    </row>
    <row r="285" spans="3:9" ht="27">
      <c r="C285" s="569">
        <v>279</v>
      </c>
      <c r="D285" s="1888" t="s">
        <v>1393</v>
      </c>
      <c r="E285" s="1257">
        <v>190</v>
      </c>
      <c r="F285" s="572" t="s">
        <v>1510</v>
      </c>
      <c r="G285" s="572" t="s">
        <v>1509</v>
      </c>
      <c r="H285" s="572" t="s">
        <v>1511</v>
      </c>
      <c r="I285" s="570" t="s">
        <v>1512</v>
      </c>
    </row>
    <row r="286" spans="3:9" ht="27">
      <c r="C286" s="569">
        <v>280</v>
      </c>
      <c r="D286" s="1888" t="s">
        <v>1394</v>
      </c>
      <c r="E286" s="1257">
        <v>380</v>
      </c>
      <c r="F286" s="572" t="s">
        <v>1510</v>
      </c>
      <c r="G286" s="572" t="s">
        <v>1509</v>
      </c>
      <c r="H286" s="572" t="s">
        <v>1511</v>
      </c>
      <c r="I286" s="570" t="s">
        <v>1512</v>
      </c>
    </row>
    <row r="287" spans="3:9" ht="27">
      <c r="C287" s="569">
        <v>281</v>
      </c>
      <c r="D287" s="1888" t="s">
        <v>1395</v>
      </c>
      <c r="E287" s="1257">
        <v>6.33</v>
      </c>
      <c r="F287" s="572" t="s">
        <v>1510</v>
      </c>
      <c r="G287" s="572" t="s">
        <v>1509</v>
      </c>
      <c r="H287" s="572" t="s">
        <v>1511</v>
      </c>
      <c r="I287" s="570" t="s">
        <v>1512</v>
      </c>
    </row>
    <row r="288" spans="3:9" ht="27">
      <c r="C288" s="569">
        <v>282</v>
      </c>
      <c r="D288" s="1888" t="s">
        <v>1396</v>
      </c>
      <c r="E288" s="1257">
        <v>190</v>
      </c>
      <c r="F288" s="572" t="s">
        <v>1510</v>
      </c>
      <c r="G288" s="572" t="s">
        <v>1509</v>
      </c>
      <c r="H288" s="572" t="s">
        <v>1511</v>
      </c>
      <c r="I288" s="570" t="s">
        <v>1512</v>
      </c>
    </row>
    <row r="289" spans="3:9" ht="27">
      <c r="C289" s="569">
        <v>283</v>
      </c>
      <c r="D289" s="1888" t="s">
        <v>1397</v>
      </c>
      <c r="E289" s="1257">
        <v>380</v>
      </c>
      <c r="F289" s="572" t="s">
        <v>1510</v>
      </c>
      <c r="G289" s="572" t="s">
        <v>1509</v>
      </c>
      <c r="H289" s="572" t="s">
        <v>1511</v>
      </c>
      <c r="I289" s="570" t="s">
        <v>1512</v>
      </c>
    </row>
    <row r="290" spans="3:9" ht="27">
      <c r="C290" s="569">
        <v>284</v>
      </c>
      <c r="D290" s="1888" t="s">
        <v>1398</v>
      </c>
      <c r="E290" s="1257">
        <v>760</v>
      </c>
      <c r="F290" s="572" t="s">
        <v>1510</v>
      </c>
      <c r="G290" s="572" t="s">
        <v>1509</v>
      </c>
      <c r="H290" s="572" t="s">
        <v>1511</v>
      </c>
      <c r="I290" s="570" t="s">
        <v>1512</v>
      </c>
    </row>
    <row r="291" spans="3:9">
      <c r="C291" s="569">
        <v>285</v>
      </c>
      <c r="D291" s="1888" t="s">
        <v>1399</v>
      </c>
      <c r="E291" s="1257">
        <v>190</v>
      </c>
      <c r="F291" s="572" t="s">
        <v>1510</v>
      </c>
      <c r="G291" s="572" t="s">
        <v>1509</v>
      </c>
      <c r="H291" s="572" t="s">
        <v>1511</v>
      </c>
      <c r="I291" s="570" t="s">
        <v>1512</v>
      </c>
    </row>
    <row r="292" spans="3:9" ht="27">
      <c r="C292" s="569">
        <v>286</v>
      </c>
      <c r="D292" s="1888" t="s">
        <v>1400</v>
      </c>
      <c r="E292" s="1257">
        <v>570</v>
      </c>
      <c r="F292" s="572" t="s">
        <v>1510</v>
      </c>
      <c r="G292" s="572" t="s">
        <v>1509</v>
      </c>
      <c r="H292" s="572" t="s">
        <v>1511</v>
      </c>
      <c r="I292" s="570" t="s">
        <v>1512</v>
      </c>
    </row>
    <row r="293" spans="3:9" ht="27">
      <c r="C293" s="569">
        <v>287</v>
      </c>
      <c r="D293" s="1888" t="s">
        <v>1401</v>
      </c>
      <c r="E293" s="1257">
        <v>380</v>
      </c>
      <c r="F293" s="572" t="s">
        <v>1510</v>
      </c>
      <c r="G293" s="572" t="s">
        <v>1509</v>
      </c>
      <c r="H293" s="572" t="s">
        <v>1511</v>
      </c>
      <c r="I293" s="570" t="s">
        <v>1512</v>
      </c>
    </row>
    <row r="294" spans="3:9" ht="27">
      <c r="C294" s="569">
        <v>288</v>
      </c>
      <c r="D294" s="1888" t="s">
        <v>1402</v>
      </c>
      <c r="E294" s="1257">
        <v>190</v>
      </c>
      <c r="F294" s="572" t="s">
        <v>1510</v>
      </c>
      <c r="G294" s="572" t="s">
        <v>1509</v>
      </c>
      <c r="H294" s="572" t="s">
        <v>1511</v>
      </c>
      <c r="I294" s="570" t="s">
        <v>1512</v>
      </c>
    </row>
    <row r="295" spans="3:9" ht="27">
      <c r="C295" s="569">
        <v>289</v>
      </c>
      <c r="D295" s="1888" t="s">
        <v>1403</v>
      </c>
      <c r="E295" s="1257">
        <v>570</v>
      </c>
      <c r="F295" s="572" t="s">
        <v>1510</v>
      </c>
      <c r="G295" s="572" t="s">
        <v>1509</v>
      </c>
      <c r="H295" s="572" t="s">
        <v>1511</v>
      </c>
      <c r="I295" s="570" t="s">
        <v>1512</v>
      </c>
    </row>
    <row r="296" spans="3:9" ht="27">
      <c r="C296" s="569">
        <v>290</v>
      </c>
      <c r="D296" s="1888" t="s">
        <v>1405</v>
      </c>
      <c r="E296" s="1257">
        <v>120.83</v>
      </c>
      <c r="F296" s="572" t="s">
        <v>1510</v>
      </c>
      <c r="G296" s="572" t="s">
        <v>1509</v>
      </c>
      <c r="H296" s="572" t="s">
        <v>1511</v>
      </c>
      <c r="I296" s="570" t="s">
        <v>1512</v>
      </c>
    </row>
    <row r="297" spans="3:9" ht="27">
      <c r="C297" s="569">
        <v>291</v>
      </c>
      <c r="D297" s="1888" t="s">
        <v>1406</v>
      </c>
      <c r="E297" s="1257">
        <v>190</v>
      </c>
      <c r="F297" s="572" t="s">
        <v>1510</v>
      </c>
      <c r="G297" s="572" t="s">
        <v>1509</v>
      </c>
      <c r="H297" s="572" t="s">
        <v>1511</v>
      </c>
      <c r="I297" s="570" t="s">
        <v>1512</v>
      </c>
    </row>
    <row r="298" spans="3:9" ht="27">
      <c r="C298" s="569">
        <v>292</v>
      </c>
      <c r="D298" s="1888" t="s">
        <v>1407</v>
      </c>
      <c r="E298" s="1257">
        <v>332.5</v>
      </c>
      <c r="F298" s="572" t="s">
        <v>1510</v>
      </c>
      <c r="G298" s="572" t="s">
        <v>1509</v>
      </c>
      <c r="H298" s="572" t="s">
        <v>1511</v>
      </c>
      <c r="I298" s="570" t="s">
        <v>1512</v>
      </c>
    </row>
    <row r="299" spans="3:9" ht="27">
      <c r="C299" s="569">
        <v>293</v>
      </c>
      <c r="D299" s="1888" t="s">
        <v>1408</v>
      </c>
      <c r="E299" s="1257">
        <v>380</v>
      </c>
      <c r="F299" s="572" t="s">
        <v>1510</v>
      </c>
      <c r="G299" s="572" t="s">
        <v>1509</v>
      </c>
      <c r="H299" s="572" t="s">
        <v>1511</v>
      </c>
      <c r="I299" s="570" t="s">
        <v>1512</v>
      </c>
    </row>
    <row r="300" spans="3:9" ht="27">
      <c r="C300" s="569">
        <v>294</v>
      </c>
      <c r="D300" s="1888" t="s">
        <v>1409</v>
      </c>
      <c r="E300" s="1257">
        <v>1900</v>
      </c>
      <c r="F300" s="572" t="s">
        <v>1510</v>
      </c>
      <c r="G300" s="572" t="s">
        <v>1509</v>
      </c>
      <c r="H300" s="572" t="s">
        <v>1511</v>
      </c>
      <c r="I300" s="570" t="s">
        <v>1512</v>
      </c>
    </row>
    <row r="301" spans="3:9" ht="27">
      <c r="C301" s="569">
        <v>295</v>
      </c>
      <c r="D301" s="1888" t="s">
        <v>1410</v>
      </c>
      <c r="E301" s="1257">
        <v>760</v>
      </c>
      <c r="F301" s="572" t="s">
        <v>1510</v>
      </c>
      <c r="G301" s="572" t="s">
        <v>1509</v>
      </c>
      <c r="H301" s="572" t="s">
        <v>1511</v>
      </c>
      <c r="I301" s="570" t="s">
        <v>1512</v>
      </c>
    </row>
    <row r="302" spans="3:9" ht="27">
      <c r="C302" s="569">
        <v>296</v>
      </c>
      <c r="D302" s="1888" t="s">
        <v>1411</v>
      </c>
      <c r="E302" s="1257">
        <v>188</v>
      </c>
      <c r="F302" s="572" t="s">
        <v>1510</v>
      </c>
      <c r="G302" s="572" t="s">
        <v>1509</v>
      </c>
      <c r="H302" s="572" t="s">
        <v>1511</v>
      </c>
      <c r="I302" s="570" t="s">
        <v>1512</v>
      </c>
    </row>
    <row r="303" spans="3:9" ht="27">
      <c r="C303" s="569">
        <v>297</v>
      </c>
      <c r="D303" s="1888" t="s">
        <v>1412</v>
      </c>
      <c r="E303" s="1257">
        <v>190</v>
      </c>
      <c r="F303" s="572" t="s">
        <v>1510</v>
      </c>
      <c r="G303" s="572" t="s">
        <v>1509</v>
      </c>
      <c r="H303" s="572" t="s">
        <v>1511</v>
      </c>
      <c r="I303" s="570" t="s">
        <v>1512</v>
      </c>
    </row>
    <row r="304" spans="3:9" ht="40.5">
      <c r="C304" s="569">
        <v>298</v>
      </c>
      <c r="D304" s="1888" t="s">
        <v>1413</v>
      </c>
      <c r="E304" s="1257">
        <v>1140</v>
      </c>
      <c r="F304" s="572" t="s">
        <v>1510</v>
      </c>
      <c r="G304" s="572" t="s">
        <v>1509</v>
      </c>
      <c r="H304" s="572" t="s">
        <v>1511</v>
      </c>
      <c r="I304" s="570" t="s">
        <v>1512</v>
      </c>
    </row>
    <row r="305" spans="3:9" ht="27">
      <c r="C305" s="569">
        <v>299</v>
      </c>
      <c r="D305" s="1888" t="s">
        <v>1415</v>
      </c>
      <c r="E305" s="1257">
        <v>960</v>
      </c>
      <c r="F305" s="572" t="s">
        <v>1510</v>
      </c>
      <c r="G305" s="572" t="s">
        <v>1509</v>
      </c>
      <c r="H305" s="572" t="s">
        <v>1511</v>
      </c>
      <c r="I305" s="570" t="s">
        <v>1512</v>
      </c>
    </row>
    <row r="306" spans="3:9" ht="27">
      <c r="C306" s="569">
        <v>300</v>
      </c>
      <c r="D306" s="1888" t="s">
        <v>1416</v>
      </c>
      <c r="E306" s="1257">
        <v>191</v>
      </c>
      <c r="F306" s="572" t="s">
        <v>1510</v>
      </c>
      <c r="G306" s="572" t="s">
        <v>1509</v>
      </c>
      <c r="H306" s="572" t="s">
        <v>1511</v>
      </c>
      <c r="I306" s="570" t="s">
        <v>1512</v>
      </c>
    </row>
    <row r="307" spans="3:9" ht="27">
      <c r="C307" s="569">
        <v>301</v>
      </c>
      <c r="D307" s="1888" t="s">
        <v>1418</v>
      </c>
      <c r="E307" s="1257">
        <v>760</v>
      </c>
      <c r="F307" s="572" t="s">
        <v>1510</v>
      </c>
      <c r="G307" s="572" t="s">
        <v>1509</v>
      </c>
      <c r="H307" s="572" t="s">
        <v>1511</v>
      </c>
      <c r="I307" s="570" t="s">
        <v>1512</v>
      </c>
    </row>
    <row r="308" spans="3:9" ht="27">
      <c r="C308" s="569">
        <v>302</v>
      </c>
      <c r="D308" s="1888" t="s">
        <v>1420</v>
      </c>
      <c r="E308" s="1257">
        <v>1140.6199999999999</v>
      </c>
      <c r="F308" s="572" t="s">
        <v>1510</v>
      </c>
      <c r="G308" s="572" t="s">
        <v>1509</v>
      </c>
      <c r="H308" s="572" t="s">
        <v>1511</v>
      </c>
      <c r="I308" s="570" t="s">
        <v>1512</v>
      </c>
    </row>
    <row r="309" spans="3:9" ht="27">
      <c r="C309" s="569">
        <v>303</v>
      </c>
      <c r="D309" s="1888" t="s">
        <v>1421</v>
      </c>
      <c r="E309" s="1257">
        <v>1</v>
      </c>
      <c r="F309" s="572" t="s">
        <v>1510</v>
      </c>
      <c r="G309" s="572" t="s">
        <v>1509</v>
      </c>
      <c r="H309" s="572" t="s">
        <v>1511</v>
      </c>
      <c r="I309" s="570" t="s">
        <v>1512</v>
      </c>
    </row>
    <row r="310" spans="3:9" ht="27">
      <c r="C310" s="569">
        <v>304</v>
      </c>
      <c r="D310" s="1888" t="s">
        <v>1422</v>
      </c>
      <c r="E310" s="1257">
        <v>2090</v>
      </c>
      <c r="F310" s="572" t="s">
        <v>1510</v>
      </c>
      <c r="G310" s="572" t="s">
        <v>1509</v>
      </c>
      <c r="H310" s="572" t="s">
        <v>1511</v>
      </c>
      <c r="I310" s="570" t="s">
        <v>1512</v>
      </c>
    </row>
    <row r="311" spans="3:9" ht="27">
      <c r="C311" s="569">
        <v>305</v>
      </c>
      <c r="D311" s="1888" t="s">
        <v>1424</v>
      </c>
      <c r="E311" s="1257">
        <v>1</v>
      </c>
      <c r="F311" s="572" t="s">
        <v>1510</v>
      </c>
      <c r="G311" s="572" t="s">
        <v>1509</v>
      </c>
      <c r="H311" s="572" t="s">
        <v>1511</v>
      </c>
      <c r="I311" s="570" t="s">
        <v>1512</v>
      </c>
    </row>
    <row r="312" spans="3:9" ht="27">
      <c r="C312" s="569">
        <v>306</v>
      </c>
      <c r="D312" s="1888" t="s">
        <v>1425</v>
      </c>
      <c r="E312" s="1257">
        <v>1</v>
      </c>
      <c r="F312" s="572" t="s">
        <v>1510</v>
      </c>
      <c r="G312" s="572" t="s">
        <v>1509</v>
      </c>
      <c r="H312" s="572" t="s">
        <v>1511</v>
      </c>
      <c r="I312" s="570" t="s">
        <v>1512</v>
      </c>
    </row>
    <row r="313" spans="3:9" ht="27">
      <c r="C313" s="569">
        <v>307</v>
      </c>
      <c r="D313" s="1888" t="s">
        <v>1426</v>
      </c>
      <c r="E313" s="1257">
        <v>1917</v>
      </c>
      <c r="F313" s="572" t="s">
        <v>1510</v>
      </c>
      <c r="G313" s="572" t="s">
        <v>1509</v>
      </c>
      <c r="H313" s="572" t="s">
        <v>1511</v>
      </c>
      <c r="I313" s="570" t="s">
        <v>1512</v>
      </c>
    </row>
    <row r="314" spans="3:9" ht="27">
      <c r="C314" s="569">
        <v>308</v>
      </c>
      <c r="D314" s="1888" t="s">
        <v>1428</v>
      </c>
      <c r="E314" s="1257">
        <v>380</v>
      </c>
      <c r="F314" s="572" t="s">
        <v>1510</v>
      </c>
      <c r="G314" s="572" t="s">
        <v>1509</v>
      </c>
      <c r="H314" s="572" t="s">
        <v>1511</v>
      </c>
      <c r="I314" s="570" t="s">
        <v>1512</v>
      </c>
    </row>
    <row r="315" spans="3:9" ht="27">
      <c r="C315" s="569">
        <v>309</v>
      </c>
      <c r="D315" s="1888" t="s">
        <v>1431</v>
      </c>
      <c r="E315" s="1257">
        <v>538.33000000000004</v>
      </c>
      <c r="F315" s="572" t="s">
        <v>1510</v>
      </c>
      <c r="G315" s="572" t="s">
        <v>1509</v>
      </c>
      <c r="H315" s="572" t="s">
        <v>1511</v>
      </c>
      <c r="I315" s="570" t="s">
        <v>1512</v>
      </c>
    </row>
    <row r="316" spans="3:9" ht="27">
      <c r="C316" s="569">
        <v>310</v>
      </c>
      <c r="D316" s="1888" t="s">
        <v>1432</v>
      </c>
      <c r="E316" s="1257">
        <v>379.9</v>
      </c>
      <c r="F316" s="572" t="s">
        <v>1510</v>
      </c>
      <c r="G316" s="572" t="s">
        <v>1509</v>
      </c>
      <c r="H316" s="572" t="s">
        <v>1511</v>
      </c>
      <c r="I316" s="570" t="s">
        <v>1512</v>
      </c>
    </row>
    <row r="317" spans="3:9" ht="27">
      <c r="C317" s="569">
        <v>311</v>
      </c>
      <c r="D317" s="1888" t="s">
        <v>1433</v>
      </c>
      <c r="E317" s="1257">
        <v>190</v>
      </c>
      <c r="F317" s="572" t="s">
        <v>1510</v>
      </c>
      <c r="G317" s="572" t="s">
        <v>1509</v>
      </c>
      <c r="H317" s="572" t="s">
        <v>1511</v>
      </c>
      <c r="I317" s="570" t="s">
        <v>1512</v>
      </c>
    </row>
    <row r="318" spans="3:9" ht="27">
      <c r="C318" s="569">
        <v>312</v>
      </c>
      <c r="D318" s="1888" t="s">
        <v>1434</v>
      </c>
      <c r="E318" s="1257">
        <v>768.33</v>
      </c>
      <c r="F318" s="572" t="s">
        <v>1510</v>
      </c>
      <c r="G318" s="572" t="s">
        <v>1509</v>
      </c>
      <c r="H318" s="572" t="s">
        <v>1511</v>
      </c>
      <c r="I318" s="570" t="s">
        <v>1512</v>
      </c>
    </row>
    <row r="319" spans="3:9" ht="27">
      <c r="C319" s="569">
        <v>313</v>
      </c>
      <c r="D319" s="1888" t="s">
        <v>1435</v>
      </c>
      <c r="E319" s="1257">
        <v>317.67</v>
      </c>
      <c r="F319" s="572" t="s">
        <v>1510</v>
      </c>
      <c r="G319" s="572" t="s">
        <v>1509</v>
      </c>
      <c r="H319" s="572" t="s">
        <v>1511</v>
      </c>
      <c r="I319" s="570" t="s">
        <v>1512</v>
      </c>
    </row>
    <row r="320" spans="3:9" ht="27">
      <c r="C320" s="569">
        <v>314</v>
      </c>
      <c r="D320" s="1888" t="s">
        <v>1436</v>
      </c>
      <c r="E320" s="1257">
        <v>36</v>
      </c>
      <c r="F320" s="572" t="s">
        <v>1510</v>
      </c>
      <c r="G320" s="572" t="s">
        <v>1509</v>
      </c>
      <c r="H320" s="572" t="s">
        <v>1511</v>
      </c>
      <c r="I320" s="570" t="s">
        <v>1512</v>
      </c>
    </row>
    <row r="321" spans="3:9">
      <c r="C321" s="569">
        <v>315</v>
      </c>
      <c r="D321" s="1888" t="s">
        <v>1437</v>
      </c>
      <c r="E321" s="1257">
        <v>190</v>
      </c>
      <c r="F321" s="572" t="s">
        <v>1510</v>
      </c>
      <c r="G321" s="572" t="s">
        <v>1509</v>
      </c>
      <c r="H321" s="572" t="s">
        <v>1511</v>
      </c>
      <c r="I321" s="570" t="s">
        <v>1512</v>
      </c>
    </row>
    <row r="322" spans="3:9" ht="27">
      <c r="C322" s="569">
        <v>316</v>
      </c>
      <c r="D322" s="1888" t="s">
        <v>1438</v>
      </c>
      <c r="E322" s="1257">
        <v>190</v>
      </c>
      <c r="F322" s="572" t="s">
        <v>1510</v>
      </c>
      <c r="G322" s="572" t="s">
        <v>1509</v>
      </c>
      <c r="H322" s="572" t="s">
        <v>1511</v>
      </c>
      <c r="I322" s="570" t="s">
        <v>1512</v>
      </c>
    </row>
    <row r="323" spans="3:9" ht="27">
      <c r="C323" s="569">
        <v>317</v>
      </c>
      <c r="D323" s="1888" t="s">
        <v>1439</v>
      </c>
      <c r="E323" s="1257">
        <v>0.5</v>
      </c>
      <c r="F323" s="572" t="s">
        <v>1510</v>
      </c>
      <c r="G323" s="572" t="s">
        <v>1509</v>
      </c>
      <c r="H323" s="572" t="s">
        <v>1511</v>
      </c>
      <c r="I323" s="570" t="s">
        <v>1512</v>
      </c>
    </row>
    <row r="324" spans="3:9" ht="27">
      <c r="C324" s="569">
        <v>318</v>
      </c>
      <c r="D324" s="1888" t="s">
        <v>1440</v>
      </c>
      <c r="E324" s="1257">
        <v>1</v>
      </c>
      <c r="F324" s="572" t="s">
        <v>1510</v>
      </c>
      <c r="G324" s="572" t="s">
        <v>1509</v>
      </c>
      <c r="H324" s="572" t="s">
        <v>1511</v>
      </c>
      <c r="I324" s="570" t="s">
        <v>1512</v>
      </c>
    </row>
    <row r="325" spans="3:9" ht="27">
      <c r="C325" s="569">
        <v>319</v>
      </c>
      <c r="D325" s="1888" t="s">
        <v>1441</v>
      </c>
      <c r="E325" s="1257">
        <v>190</v>
      </c>
      <c r="F325" s="572" t="s">
        <v>1510</v>
      </c>
      <c r="G325" s="572" t="s">
        <v>1509</v>
      </c>
      <c r="H325" s="572" t="s">
        <v>1511</v>
      </c>
      <c r="I325" s="570" t="s">
        <v>1512</v>
      </c>
    </row>
    <row r="326" spans="3:9" ht="27">
      <c r="C326" s="569">
        <v>320</v>
      </c>
      <c r="D326" s="1888" t="s">
        <v>1442</v>
      </c>
      <c r="E326" s="1257">
        <v>380</v>
      </c>
      <c r="F326" s="572" t="s">
        <v>1510</v>
      </c>
      <c r="G326" s="572" t="s">
        <v>1509</v>
      </c>
      <c r="H326" s="572" t="s">
        <v>1511</v>
      </c>
      <c r="I326" s="570" t="s">
        <v>1512</v>
      </c>
    </row>
    <row r="327" spans="3:9" ht="27">
      <c r="C327" s="569">
        <v>321</v>
      </c>
      <c r="D327" s="1888" t="s">
        <v>1443</v>
      </c>
      <c r="E327" s="1257">
        <v>190</v>
      </c>
      <c r="F327" s="572" t="s">
        <v>1510</v>
      </c>
      <c r="G327" s="572" t="s">
        <v>1509</v>
      </c>
      <c r="H327" s="572" t="s">
        <v>1511</v>
      </c>
      <c r="I327" s="570" t="s">
        <v>1512</v>
      </c>
    </row>
    <row r="328" spans="3:9" ht="27">
      <c r="C328" s="569">
        <v>322</v>
      </c>
      <c r="D328" s="1888" t="s">
        <v>1444</v>
      </c>
      <c r="E328" s="1257">
        <v>190</v>
      </c>
      <c r="F328" s="572" t="s">
        <v>1510</v>
      </c>
      <c r="G328" s="572" t="s">
        <v>1509</v>
      </c>
      <c r="H328" s="572" t="s">
        <v>1511</v>
      </c>
      <c r="I328" s="570" t="s">
        <v>1512</v>
      </c>
    </row>
    <row r="329" spans="3:9" ht="27">
      <c r="C329" s="569">
        <v>323</v>
      </c>
      <c r="D329" s="1888" t="s">
        <v>1445</v>
      </c>
      <c r="E329" s="1257">
        <v>1520</v>
      </c>
      <c r="F329" s="572" t="s">
        <v>1510</v>
      </c>
      <c r="G329" s="572" t="s">
        <v>1509</v>
      </c>
      <c r="H329" s="572" t="s">
        <v>1511</v>
      </c>
      <c r="I329" s="570" t="s">
        <v>1512</v>
      </c>
    </row>
    <row r="330" spans="3:9" ht="40.5">
      <c r="C330" s="569">
        <v>324</v>
      </c>
      <c r="D330" s="1888" t="s">
        <v>1446</v>
      </c>
      <c r="E330" s="1257">
        <v>950</v>
      </c>
      <c r="F330" s="572" t="s">
        <v>1510</v>
      </c>
      <c r="G330" s="572" t="s">
        <v>1509</v>
      </c>
      <c r="H330" s="572" t="s">
        <v>1511</v>
      </c>
      <c r="I330" s="570" t="s">
        <v>1512</v>
      </c>
    </row>
    <row r="331" spans="3:9" ht="27">
      <c r="C331" s="569">
        <v>325</v>
      </c>
      <c r="D331" s="1888" t="s">
        <v>1447</v>
      </c>
      <c r="E331" s="1257">
        <v>380</v>
      </c>
      <c r="F331" s="572" t="s">
        <v>1510</v>
      </c>
      <c r="G331" s="572" t="s">
        <v>1509</v>
      </c>
      <c r="H331" s="572" t="s">
        <v>1511</v>
      </c>
      <c r="I331" s="570" t="s">
        <v>1512</v>
      </c>
    </row>
    <row r="332" spans="3:9" ht="27">
      <c r="C332" s="569">
        <v>326</v>
      </c>
      <c r="D332" s="1888" t="s">
        <v>1448</v>
      </c>
      <c r="E332" s="1257">
        <v>380</v>
      </c>
      <c r="F332" s="572" t="s">
        <v>1510</v>
      </c>
      <c r="G332" s="572" t="s">
        <v>1509</v>
      </c>
      <c r="H332" s="572" t="s">
        <v>1511</v>
      </c>
      <c r="I332" s="570" t="s">
        <v>1512</v>
      </c>
    </row>
    <row r="333" spans="3:9" ht="27">
      <c r="C333" s="569">
        <v>327</v>
      </c>
      <c r="D333" s="1888" t="s">
        <v>1449</v>
      </c>
      <c r="E333" s="1257">
        <v>380.01</v>
      </c>
      <c r="F333" s="572" t="s">
        <v>1510</v>
      </c>
      <c r="G333" s="572" t="s">
        <v>1509</v>
      </c>
      <c r="H333" s="572" t="s">
        <v>1511</v>
      </c>
      <c r="I333" s="570" t="s">
        <v>1512</v>
      </c>
    </row>
    <row r="334" spans="3:9" ht="27">
      <c r="C334" s="569">
        <v>328</v>
      </c>
      <c r="D334" s="1888" t="s">
        <v>1450</v>
      </c>
      <c r="E334" s="1257">
        <v>570</v>
      </c>
      <c r="F334" s="572" t="s">
        <v>1510</v>
      </c>
      <c r="G334" s="572" t="s">
        <v>1509</v>
      </c>
      <c r="H334" s="572" t="s">
        <v>1511</v>
      </c>
      <c r="I334" s="570" t="s">
        <v>1512</v>
      </c>
    </row>
    <row r="335" spans="3:9" ht="27">
      <c r="C335" s="569">
        <v>329</v>
      </c>
      <c r="D335" s="1888" t="s">
        <v>1451</v>
      </c>
      <c r="E335" s="1257">
        <v>1140</v>
      </c>
      <c r="F335" s="572" t="s">
        <v>1510</v>
      </c>
      <c r="G335" s="572" t="s">
        <v>1509</v>
      </c>
      <c r="H335" s="572" t="s">
        <v>1511</v>
      </c>
      <c r="I335" s="570" t="s">
        <v>1512</v>
      </c>
    </row>
    <row r="336" spans="3:9" ht="27">
      <c r="C336" s="569">
        <v>330</v>
      </c>
      <c r="D336" s="1888" t="s">
        <v>1452</v>
      </c>
      <c r="E336" s="1257">
        <v>380</v>
      </c>
      <c r="F336" s="572" t="s">
        <v>1510</v>
      </c>
      <c r="G336" s="572" t="s">
        <v>1509</v>
      </c>
      <c r="H336" s="572" t="s">
        <v>1511</v>
      </c>
      <c r="I336" s="570" t="s">
        <v>1512</v>
      </c>
    </row>
    <row r="337" spans="3:9" ht="27">
      <c r="C337" s="569">
        <v>331</v>
      </c>
      <c r="D337" s="1888" t="s">
        <v>1453</v>
      </c>
      <c r="E337" s="1257">
        <v>190</v>
      </c>
      <c r="F337" s="572" t="s">
        <v>1510</v>
      </c>
      <c r="G337" s="572" t="s">
        <v>1509</v>
      </c>
      <c r="H337" s="572" t="s">
        <v>1511</v>
      </c>
      <c r="I337" s="570" t="s">
        <v>1512</v>
      </c>
    </row>
    <row r="338" spans="3:9">
      <c r="C338" s="569">
        <v>332</v>
      </c>
      <c r="D338" s="1888" t="s">
        <v>1455</v>
      </c>
      <c r="E338" s="1257">
        <v>1330.54</v>
      </c>
      <c r="F338" s="572" t="s">
        <v>1510</v>
      </c>
      <c r="G338" s="572" t="s">
        <v>1509</v>
      </c>
      <c r="H338" s="572" t="s">
        <v>1511</v>
      </c>
      <c r="I338" s="570" t="s">
        <v>1512</v>
      </c>
    </row>
    <row r="339" spans="3:9" ht="27">
      <c r="C339" s="569">
        <v>333</v>
      </c>
      <c r="D339" s="1888" t="s">
        <v>1456</v>
      </c>
      <c r="E339" s="1257">
        <v>190</v>
      </c>
      <c r="F339" s="572" t="s">
        <v>1510</v>
      </c>
      <c r="G339" s="572" t="s">
        <v>1509</v>
      </c>
      <c r="H339" s="572" t="s">
        <v>1511</v>
      </c>
      <c r="I339" s="570" t="s">
        <v>1512</v>
      </c>
    </row>
    <row r="340" spans="3:9" ht="27">
      <c r="C340" s="569">
        <v>334</v>
      </c>
      <c r="D340" s="1888" t="s">
        <v>1457</v>
      </c>
      <c r="E340" s="1257">
        <v>760</v>
      </c>
      <c r="F340" s="572" t="s">
        <v>1510</v>
      </c>
      <c r="G340" s="572" t="s">
        <v>1509</v>
      </c>
      <c r="H340" s="572" t="s">
        <v>1511</v>
      </c>
      <c r="I340" s="570" t="s">
        <v>1512</v>
      </c>
    </row>
    <row r="341" spans="3:9" ht="27">
      <c r="C341" s="569">
        <v>335</v>
      </c>
      <c r="D341" s="1888" t="s">
        <v>1458</v>
      </c>
      <c r="E341" s="1257">
        <v>190</v>
      </c>
      <c r="F341" s="572" t="s">
        <v>1510</v>
      </c>
      <c r="G341" s="572" t="s">
        <v>1509</v>
      </c>
      <c r="H341" s="572" t="s">
        <v>1511</v>
      </c>
      <c r="I341" s="570" t="s">
        <v>1512</v>
      </c>
    </row>
    <row r="342" spans="3:9" ht="27">
      <c r="C342" s="569">
        <v>336</v>
      </c>
      <c r="D342" s="1888" t="s">
        <v>1459</v>
      </c>
      <c r="E342" s="1257">
        <v>152</v>
      </c>
      <c r="F342" s="572" t="s">
        <v>1510</v>
      </c>
      <c r="G342" s="572" t="s">
        <v>1509</v>
      </c>
      <c r="H342" s="572" t="s">
        <v>1511</v>
      </c>
      <c r="I342" s="570" t="s">
        <v>1512</v>
      </c>
    </row>
    <row r="343" spans="3:9" ht="27">
      <c r="C343" s="569">
        <v>337</v>
      </c>
      <c r="D343" s="1888" t="s">
        <v>1460</v>
      </c>
      <c r="E343" s="1257">
        <v>190</v>
      </c>
      <c r="F343" s="572" t="s">
        <v>1510</v>
      </c>
      <c r="G343" s="572" t="s">
        <v>1509</v>
      </c>
      <c r="H343" s="572" t="s">
        <v>1511</v>
      </c>
      <c r="I343" s="570" t="s">
        <v>1512</v>
      </c>
    </row>
    <row r="344" spans="3:9" ht="27">
      <c r="C344" s="569">
        <v>338</v>
      </c>
      <c r="D344" s="1888" t="s">
        <v>1461</v>
      </c>
      <c r="E344" s="1257">
        <v>190</v>
      </c>
      <c r="F344" s="572" t="s">
        <v>1510</v>
      </c>
      <c r="G344" s="572" t="s">
        <v>1509</v>
      </c>
      <c r="H344" s="572" t="s">
        <v>1511</v>
      </c>
      <c r="I344" s="570" t="s">
        <v>1512</v>
      </c>
    </row>
    <row r="345" spans="3:9" ht="27">
      <c r="C345" s="569">
        <v>339</v>
      </c>
      <c r="D345" s="1888" t="s">
        <v>1463</v>
      </c>
      <c r="E345" s="1257">
        <v>190</v>
      </c>
      <c r="F345" s="572" t="s">
        <v>1510</v>
      </c>
      <c r="G345" s="572" t="s">
        <v>1509</v>
      </c>
      <c r="H345" s="572" t="s">
        <v>1511</v>
      </c>
      <c r="I345" s="570" t="s">
        <v>1512</v>
      </c>
    </row>
    <row r="346" spans="3:9">
      <c r="C346" s="569">
        <v>340</v>
      </c>
      <c r="D346" s="1888" t="s">
        <v>1464</v>
      </c>
      <c r="E346" s="1257">
        <v>760</v>
      </c>
      <c r="F346" s="572" t="s">
        <v>1510</v>
      </c>
      <c r="G346" s="572" t="s">
        <v>1509</v>
      </c>
      <c r="H346" s="572" t="s">
        <v>1511</v>
      </c>
      <c r="I346" s="570" t="s">
        <v>1512</v>
      </c>
    </row>
    <row r="347" spans="3:9">
      <c r="C347" s="569">
        <v>341</v>
      </c>
      <c r="D347" s="1888" t="s">
        <v>1465</v>
      </c>
      <c r="E347" s="1257">
        <v>570</v>
      </c>
      <c r="F347" s="572" t="s">
        <v>1510</v>
      </c>
      <c r="G347" s="572" t="s">
        <v>1509</v>
      </c>
      <c r="H347" s="572" t="s">
        <v>1511</v>
      </c>
      <c r="I347" s="570" t="s">
        <v>1512</v>
      </c>
    </row>
    <row r="348" spans="3:9" ht="27">
      <c r="C348" s="569">
        <v>342</v>
      </c>
      <c r="D348" s="1888" t="s">
        <v>1466</v>
      </c>
      <c r="E348" s="1257">
        <v>130</v>
      </c>
      <c r="F348" s="572" t="s">
        <v>1510</v>
      </c>
      <c r="G348" s="572" t="s">
        <v>1509</v>
      </c>
      <c r="H348" s="572" t="s">
        <v>1511</v>
      </c>
      <c r="I348" s="570" t="s">
        <v>1512</v>
      </c>
    </row>
    <row r="349" spans="3:9" ht="27">
      <c r="C349" s="569">
        <v>343</v>
      </c>
      <c r="D349" s="1888" t="s">
        <v>1468</v>
      </c>
      <c r="E349" s="1257">
        <v>190</v>
      </c>
      <c r="F349" s="572" t="s">
        <v>1510</v>
      </c>
      <c r="G349" s="572" t="s">
        <v>1509</v>
      </c>
      <c r="H349" s="572" t="s">
        <v>1511</v>
      </c>
      <c r="I349" s="570" t="s">
        <v>1512</v>
      </c>
    </row>
    <row r="350" spans="3:9" ht="27">
      <c r="C350" s="569">
        <v>344</v>
      </c>
      <c r="D350" s="1888" t="s">
        <v>1470</v>
      </c>
      <c r="E350" s="1257">
        <v>112.27</v>
      </c>
      <c r="F350" s="572" t="s">
        <v>1510</v>
      </c>
      <c r="G350" s="572" t="s">
        <v>1509</v>
      </c>
      <c r="H350" s="572" t="s">
        <v>1511</v>
      </c>
      <c r="I350" s="570" t="s">
        <v>1512</v>
      </c>
    </row>
    <row r="351" spans="3:9" ht="27">
      <c r="C351" s="569">
        <v>345</v>
      </c>
      <c r="D351" s="1888" t="s">
        <v>1474</v>
      </c>
      <c r="E351" s="1257">
        <v>380</v>
      </c>
      <c r="F351" s="572" t="s">
        <v>1510</v>
      </c>
      <c r="G351" s="572" t="s">
        <v>1509</v>
      </c>
      <c r="H351" s="572" t="s">
        <v>1511</v>
      </c>
      <c r="I351" s="570" t="s">
        <v>1512</v>
      </c>
    </row>
    <row r="352" spans="3:9" ht="27">
      <c r="C352" s="569">
        <v>346</v>
      </c>
      <c r="D352" s="1888" t="s">
        <v>1478</v>
      </c>
      <c r="E352" s="1257">
        <v>190</v>
      </c>
      <c r="F352" s="572" t="s">
        <v>1510</v>
      </c>
      <c r="G352" s="572" t="s">
        <v>1509</v>
      </c>
      <c r="H352" s="572" t="s">
        <v>1511</v>
      </c>
      <c r="I352" s="570" t="s">
        <v>1512</v>
      </c>
    </row>
    <row r="353" spans="3:9" ht="27">
      <c r="C353" s="569">
        <v>347</v>
      </c>
      <c r="D353" s="1888" t="s">
        <v>1479</v>
      </c>
      <c r="E353" s="1257">
        <v>190</v>
      </c>
      <c r="F353" s="572" t="s">
        <v>1510</v>
      </c>
      <c r="G353" s="572" t="s">
        <v>1509</v>
      </c>
      <c r="H353" s="572" t="s">
        <v>1511</v>
      </c>
      <c r="I353" s="570" t="s">
        <v>1512</v>
      </c>
    </row>
    <row r="354" spans="3:9" ht="27">
      <c r="C354" s="569">
        <v>348</v>
      </c>
      <c r="D354" s="1888" t="s">
        <v>1480</v>
      </c>
      <c r="E354" s="1257">
        <v>190</v>
      </c>
      <c r="F354" s="572" t="s">
        <v>1510</v>
      </c>
      <c r="G354" s="572" t="s">
        <v>1509</v>
      </c>
      <c r="H354" s="572" t="s">
        <v>1511</v>
      </c>
      <c r="I354" s="570" t="s">
        <v>1512</v>
      </c>
    </row>
    <row r="355" spans="3:9" ht="27">
      <c r="C355" s="569">
        <v>349</v>
      </c>
      <c r="D355" s="1888" t="s">
        <v>1481</v>
      </c>
      <c r="E355" s="1257">
        <v>1140</v>
      </c>
      <c r="F355" s="572" t="s">
        <v>1510</v>
      </c>
      <c r="G355" s="572" t="s">
        <v>1509</v>
      </c>
      <c r="H355" s="572" t="s">
        <v>1511</v>
      </c>
      <c r="I355" s="570" t="s">
        <v>1512</v>
      </c>
    </row>
    <row r="356" spans="3:9" ht="27">
      <c r="C356" s="569">
        <v>350</v>
      </c>
      <c r="D356" s="1888" t="s">
        <v>1482</v>
      </c>
      <c r="E356" s="1257">
        <v>190</v>
      </c>
      <c r="F356" s="572" t="s">
        <v>1510</v>
      </c>
      <c r="G356" s="572" t="s">
        <v>1509</v>
      </c>
      <c r="H356" s="572" t="s">
        <v>1511</v>
      </c>
      <c r="I356" s="570" t="s">
        <v>1512</v>
      </c>
    </row>
    <row r="357" spans="3:9" ht="40.5">
      <c r="C357" s="569">
        <v>351</v>
      </c>
      <c r="D357" s="1888" t="s">
        <v>1483</v>
      </c>
      <c r="E357" s="1257">
        <v>190</v>
      </c>
      <c r="F357" s="572" t="s">
        <v>1510</v>
      </c>
      <c r="G357" s="572" t="s">
        <v>1509</v>
      </c>
      <c r="H357" s="572" t="s">
        <v>1511</v>
      </c>
      <c r="I357" s="570" t="s">
        <v>1512</v>
      </c>
    </row>
    <row r="358" spans="3:9" ht="27">
      <c r="C358" s="569">
        <v>352</v>
      </c>
      <c r="D358" s="1888" t="s">
        <v>1484</v>
      </c>
      <c r="E358" s="1257">
        <v>190</v>
      </c>
      <c r="F358" s="572" t="s">
        <v>1510</v>
      </c>
      <c r="G358" s="572" t="s">
        <v>1509</v>
      </c>
      <c r="H358" s="572" t="s">
        <v>1511</v>
      </c>
      <c r="I358" s="570" t="s">
        <v>1512</v>
      </c>
    </row>
    <row r="359" spans="3:9" ht="27">
      <c r="C359" s="569">
        <v>353</v>
      </c>
      <c r="D359" s="1888" t="s">
        <v>1485</v>
      </c>
      <c r="E359" s="1257">
        <v>1140</v>
      </c>
      <c r="F359" s="572" t="s">
        <v>1510</v>
      </c>
      <c r="G359" s="572" t="s">
        <v>1509</v>
      </c>
      <c r="H359" s="572" t="s">
        <v>1511</v>
      </c>
      <c r="I359" s="570" t="s">
        <v>1512</v>
      </c>
    </row>
    <row r="360" spans="3:9" ht="27">
      <c r="C360" s="569">
        <v>354</v>
      </c>
      <c r="D360" s="1888" t="s">
        <v>1486</v>
      </c>
      <c r="E360" s="1257">
        <v>190</v>
      </c>
      <c r="F360" s="572" t="s">
        <v>1510</v>
      </c>
      <c r="G360" s="572" t="s">
        <v>1509</v>
      </c>
      <c r="H360" s="572" t="s">
        <v>1511</v>
      </c>
      <c r="I360" s="570" t="s">
        <v>1512</v>
      </c>
    </row>
    <row r="361" spans="3:9" ht="27">
      <c r="C361" s="569">
        <v>355</v>
      </c>
      <c r="D361" s="1888" t="s">
        <v>1490</v>
      </c>
      <c r="E361" s="1257">
        <v>190</v>
      </c>
      <c r="F361" s="572" t="s">
        <v>1510</v>
      </c>
      <c r="G361" s="572" t="s">
        <v>1509</v>
      </c>
      <c r="H361" s="572" t="s">
        <v>1511</v>
      </c>
      <c r="I361" s="570" t="s">
        <v>1512</v>
      </c>
    </row>
    <row r="362" spans="3:9">
      <c r="C362" s="569">
        <v>356</v>
      </c>
      <c r="D362" s="1888" t="s">
        <v>1491</v>
      </c>
      <c r="E362" s="1257">
        <v>190</v>
      </c>
      <c r="F362" s="572" t="s">
        <v>1510</v>
      </c>
      <c r="G362" s="572" t="s">
        <v>1509</v>
      </c>
      <c r="H362" s="572" t="s">
        <v>1511</v>
      </c>
      <c r="I362" s="570" t="s">
        <v>1512</v>
      </c>
    </row>
    <row r="363" spans="3:9" ht="27">
      <c r="C363" s="569">
        <v>357</v>
      </c>
      <c r="D363" s="1888" t="s">
        <v>1492</v>
      </c>
      <c r="E363" s="1257">
        <v>190</v>
      </c>
      <c r="F363" s="572" t="s">
        <v>1510</v>
      </c>
      <c r="G363" s="572" t="s">
        <v>1509</v>
      </c>
      <c r="H363" s="572" t="s">
        <v>1511</v>
      </c>
      <c r="I363" s="570" t="s">
        <v>1512</v>
      </c>
    </row>
    <row r="364" spans="3:9" ht="27">
      <c r="C364" s="569">
        <v>358</v>
      </c>
      <c r="D364" s="1888" t="s">
        <v>1493</v>
      </c>
      <c r="E364" s="1257">
        <v>190</v>
      </c>
      <c r="F364" s="572" t="s">
        <v>1510</v>
      </c>
      <c r="G364" s="572" t="s">
        <v>1509</v>
      </c>
      <c r="H364" s="572" t="s">
        <v>1511</v>
      </c>
      <c r="I364" s="570" t="s">
        <v>1512</v>
      </c>
    </row>
    <row r="365" spans="3:9" ht="27">
      <c r="C365" s="569">
        <v>359</v>
      </c>
      <c r="D365" s="1888" t="s">
        <v>1495</v>
      </c>
      <c r="E365" s="1257">
        <v>380</v>
      </c>
      <c r="F365" s="572" t="s">
        <v>1510</v>
      </c>
      <c r="G365" s="572" t="s">
        <v>1509</v>
      </c>
      <c r="H365" s="572" t="s">
        <v>1511</v>
      </c>
      <c r="I365" s="570" t="s">
        <v>1512</v>
      </c>
    </row>
    <row r="366" spans="3:9" ht="27">
      <c r="C366" s="569">
        <v>360</v>
      </c>
      <c r="D366" s="1888" t="s">
        <v>1496</v>
      </c>
      <c r="E366" s="1257">
        <v>950</v>
      </c>
      <c r="F366" s="572" t="s">
        <v>1510</v>
      </c>
      <c r="G366" s="572" t="s">
        <v>1509</v>
      </c>
      <c r="H366" s="572" t="s">
        <v>1511</v>
      </c>
      <c r="I366" s="570" t="s">
        <v>1512</v>
      </c>
    </row>
    <row r="367" spans="3:9" ht="27">
      <c r="C367" s="569">
        <v>361</v>
      </c>
      <c r="D367" s="1888" t="s">
        <v>1497</v>
      </c>
      <c r="E367" s="1257">
        <v>190</v>
      </c>
      <c r="F367" s="572" t="s">
        <v>1510</v>
      </c>
      <c r="G367" s="572" t="s">
        <v>1509</v>
      </c>
      <c r="H367" s="572" t="s">
        <v>1511</v>
      </c>
      <c r="I367" s="570" t="s">
        <v>1512</v>
      </c>
    </row>
    <row r="368" spans="3:9" ht="27">
      <c r="C368" s="569">
        <v>362</v>
      </c>
      <c r="D368" s="1888" t="s">
        <v>1499</v>
      </c>
      <c r="E368" s="1257">
        <v>190</v>
      </c>
      <c r="F368" s="572" t="s">
        <v>1510</v>
      </c>
      <c r="G368" s="572" t="s">
        <v>1509</v>
      </c>
      <c r="H368" s="572" t="s">
        <v>1511</v>
      </c>
      <c r="I368" s="570" t="s">
        <v>1512</v>
      </c>
    </row>
    <row r="369" spans="3:9" ht="27">
      <c r="C369" s="569">
        <v>363</v>
      </c>
      <c r="D369" s="1888" t="s">
        <v>1500</v>
      </c>
      <c r="E369" s="1257">
        <v>570</v>
      </c>
      <c r="F369" s="572" t="s">
        <v>1510</v>
      </c>
      <c r="G369" s="572" t="s">
        <v>1509</v>
      </c>
      <c r="H369" s="572" t="s">
        <v>1511</v>
      </c>
      <c r="I369" s="570" t="s">
        <v>1512</v>
      </c>
    </row>
    <row r="370" spans="3:9" ht="27">
      <c r="C370" s="569">
        <v>364</v>
      </c>
      <c r="D370" s="1888" t="s">
        <v>1502</v>
      </c>
      <c r="E370" s="1257">
        <v>9</v>
      </c>
      <c r="F370" s="572" t="s">
        <v>1510</v>
      </c>
      <c r="G370" s="572" t="s">
        <v>1509</v>
      </c>
      <c r="H370" s="572" t="s">
        <v>1511</v>
      </c>
      <c r="I370" s="570" t="s">
        <v>1512</v>
      </c>
    </row>
    <row r="371" spans="3:9" ht="27">
      <c r="C371" s="569">
        <v>365</v>
      </c>
      <c r="D371" s="1888" t="s">
        <v>1503</v>
      </c>
      <c r="E371" s="1257">
        <v>190</v>
      </c>
      <c r="F371" s="572" t="s">
        <v>1510</v>
      </c>
      <c r="G371" s="572" t="s">
        <v>1509</v>
      </c>
      <c r="H371" s="572" t="s">
        <v>1511</v>
      </c>
      <c r="I371" s="570" t="s">
        <v>1512</v>
      </c>
    </row>
    <row r="372" spans="3:9" ht="27">
      <c r="C372" s="569">
        <v>366</v>
      </c>
      <c r="D372" s="1888" t="s">
        <v>1504</v>
      </c>
      <c r="E372" s="1257">
        <v>290</v>
      </c>
      <c r="F372" s="572" t="s">
        <v>1510</v>
      </c>
      <c r="G372" s="572" t="s">
        <v>1509</v>
      </c>
      <c r="H372" s="572" t="s">
        <v>1511</v>
      </c>
      <c r="I372" s="570" t="s">
        <v>1512</v>
      </c>
    </row>
    <row r="373" spans="3:9" ht="27">
      <c r="C373" s="569">
        <v>367</v>
      </c>
      <c r="D373" s="1888" t="s">
        <v>1505</v>
      </c>
      <c r="E373" s="1257">
        <v>320</v>
      </c>
      <c r="F373" s="572" t="s">
        <v>1510</v>
      </c>
      <c r="G373" s="572" t="s">
        <v>1509</v>
      </c>
      <c r="H373" s="572" t="s">
        <v>1511</v>
      </c>
      <c r="I373" s="570" t="s">
        <v>1512</v>
      </c>
    </row>
    <row r="374" spans="3:9" ht="27">
      <c r="C374" s="569">
        <v>368</v>
      </c>
      <c r="D374" s="1888" t="s">
        <v>1506</v>
      </c>
      <c r="E374" s="1257">
        <v>320</v>
      </c>
      <c r="F374" s="572" t="s">
        <v>1510</v>
      </c>
      <c r="G374" s="572" t="s">
        <v>1509</v>
      </c>
      <c r="H374" s="572" t="s">
        <v>1511</v>
      </c>
      <c r="I374" s="570" t="s">
        <v>1512</v>
      </c>
    </row>
    <row r="375" spans="3:9" ht="27.75" thickBot="1">
      <c r="C375" s="1268">
        <v>369</v>
      </c>
      <c r="D375" s="1888" t="s">
        <v>1508</v>
      </c>
      <c r="E375" s="1259">
        <v>190</v>
      </c>
      <c r="F375" s="1260" t="s">
        <v>1510</v>
      </c>
      <c r="G375" s="1260" t="s">
        <v>1509</v>
      </c>
      <c r="H375" s="1260" t="s">
        <v>1511</v>
      </c>
      <c r="I375" s="1261" t="s">
        <v>1512</v>
      </c>
    </row>
    <row r="376" spans="3:9">
      <c r="C376" s="1297">
        <v>1</v>
      </c>
      <c r="D376" s="1316" t="s">
        <v>1517</v>
      </c>
      <c r="E376" s="1329">
        <v>2745</v>
      </c>
      <c r="F376" s="1330">
        <v>2015</v>
      </c>
      <c r="G376" s="1340" t="s">
        <v>1509</v>
      </c>
      <c r="H376" s="1340" t="s">
        <v>1511</v>
      </c>
      <c r="I376" s="1316" t="s">
        <v>1512</v>
      </c>
    </row>
    <row r="377" spans="3:9">
      <c r="C377" s="1333">
        <v>2</v>
      </c>
      <c r="D377" s="1332" t="s">
        <v>1518</v>
      </c>
      <c r="E377" s="1334">
        <v>1375</v>
      </c>
      <c r="F377" s="1277">
        <v>2015</v>
      </c>
      <c r="G377" s="1331" t="s">
        <v>1509</v>
      </c>
      <c r="H377" s="1331" t="s">
        <v>1511</v>
      </c>
      <c r="I377" s="1332" t="s">
        <v>1512</v>
      </c>
    </row>
    <row r="378" spans="3:9">
      <c r="C378" s="1333">
        <v>3</v>
      </c>
      <c r="D378" s="1332" t="s">
        <v>1519</v>
      </c>
      <c r="E378" s="1334">
        <v>1795</v>
      </c>
      <c r="F378" s="1277">
        <v>2015</v>
      </c>
      <c r="G378" s="1276" t="s">
        <v>1509</v>
      </c>
      <c r="H378" s="1276" t="s">
        <v>1511</v>
      </c>
      <c r="I378" s="1332" t="s">
        <v>1512</v>
      </c>
    </row>
    <row r="379" spans="3:9">
      <c r="C379" s="1333">
        <v>4</v>
      </c>
      <c r="D379" s="1332" t="s">
        <v>1520</v>
      </c>
      <c r="E379" s="1334">
        <v>2475</v>
      </c>
      <c r="F379" s="1277">
        <v>2015</v>
      </c>
      <c r="G379" s="1276" t="s">
        <v>1509</v>
      </c>
      <c r="H379" s="1276" t="s">
        <v>1511</v>
      </c>
      <c r="I379" s="1332" t="s">
        <v>1512</v>
      </c>
    </row>
    <row r="380" spans="3:9">
      <c r="C380" s="1333">
        <v>5</v>
      </c>
      <c r="D380" s="1332" t="s">
        <v>1521</v>
      </c>
      <c r="E380" s="1334">
        <v>2060</v>
      </c>
      <c r="F380" s="1277">
        <v>2015</v>
      </c>
      <c r="G380" s="1276" t="s">
        <v>1509</v>
      </c>
      <c r="H380" s="1276" t="s">
        <v>1511</v>
      </c>
      <c r="I380" s="1332" t="s">
        <v>1512</v>
      </c>
    </row>
    <row r="381" spans="3:9">
      <c r="C381" s="1333">
        <v>6</v>
      </c>
      <c r="D381" s="1335" t="s">
        <v>1522</v>
      </c>
      <c r="E381" s="1303">
        <v>483.2</v>
      </c>
      <c r="F381" s="1331">
        <v>2015</v>
      </c>
      <c r="G381" s="1281" t="s">
        <v>1509</v>
      </c>
      <c r="H381" s="1281" t="s">
        <v>1511</v>
      </c>
      <c r="I381" s="1335" t="s">
        <v>1512</v>
      </c>
    </row>
    <row r="382" spans="3:9" ht="15.75" thickBot="1">
      <c r="C382" s="1336">
        <v>1</v>
      </c>
      <c r="D382" s="1337" t="s">
        <v>1516</v>
      </c>
      <c r="E382" s="1338">
        <v>10</v>
      </c>
      <c r="F382" s="1339">
        <v>2015</v>
      </c>
      <c r="G382" s="1339" t="s">
        <v>1514</v>
      </c>
      <c r="H382" s="1339" t="s">
        <v>1513</v>
      </c>
      <c r="I382" s="1337" t="s">
        <v>1515</v>
      </c>
    </row>
    <row r="383" spans="3:9" ht="15.75" thickBot="1">
      <c r="C383" s="1258"/>
      <c r="D383" s="1325" t="s">
        <v>1549</v>
      </c>
      <c r="E383" s="1326">
        <f>SUM(E6:E382)</f>
        <v>194000.72999999998</v>
      </c>
      <c r="F383" s="1327"/>
      <c r="G383" s="1327"/>
      <c r="H383" s="1327"/>
      <c r="I383" s="1328"/>
    </row>
    <row r="384" spans="3:9">
      <c r="C384" s="569"/>
      <c r="D384" s="570"/>
      <c r="E384" s="571"/>
      <c r="F384" s="572"/>
      <c r="G384" s="572"/>
      <c r="H384" s="572"/>
      <c r="I384" s="570"/>
    </row>
    <row r="385" spans="3:9">
      <c r="C385" s="569"/>
      <c r="D385" s="570"/>
      <c r="E385" s="571"/>
      <c r="F385" s="572"/>
      <c r="G385" s="1879" t="s">
        <v>1547</v>
      </c>
      <c r="H385" s="1880"/>
      <c r="I385" s="1881"/>
    </row>
    <row r="386" spans="3:9">
      <c r="C386" s="569">
        <v>1</v>
      </c>
      <c r="D386" s="1270" t="s">
        <v>1523</v>
      </c>
      <c r="E386" s="1305">
        <v>644563</v>
      </c>
      <c r="F386" s="1271">
        <v>2015</v>
      </c>
      <c r="G386" s="1271" t="s">
        <v>1526</v>
      </c>
      <c r="H386" s="1271" t="s">
        <v>1525</v>
      </c>
      <c r="I386" s="1270" t="s">
        <v>1524</v>
      </c>
    </row>
    <row r="387" spans="3:9">
      <c r="C387" s="569"/>
      <c r="D387" s="570"/>
      <c r="E387" s="571"/>
      <c r="F387" s="572"/>
      <c r="G387" s="572"/>
      <c r="H387" s="572"/>
      <c r="I387" s="570"/>
    </row>
    <row r="388" spans="3:9">
      <c r="C388" s="569"/>
      <c r="D388" s="570"/>
      <c r="E388" s="571"/>
      <c r="F388" s="572"/>
      <c r="G388" s="572"/>
      <c r="H388" s="572"/>
      <c r="I388" s="570"/>
    </row>
    <row r="389" spans="3:9">
      <c r="C389" s="569"/>
      <c r="D389" s="570"/>
      <c r="E389" s="571"/>
      <c r="F389" s="572"/>
      <c r="G389" s="572"/>
      <c r="H389" s="572"/>
      <c r="I389" s="570"/>
    </row>
    <row r="390" spans="3:9">
      <c r="C390" s="569"/>
      <c r="D390" s="570"/>
      <c r="E390" s="571"/>
      <c r="F390" s="572"/>
      <c r="G390" s="572"/>
      <c r="H390" s="572"/>
      <c r="I390" s="570"/>
    </row>
    <row r="391" spans="3:9">
      <c r="C391" s="569"/>
      <c r="D391" s="570"/>
      <c r="E391" s="571"/>
      <c r="F391" s="572"/>
      <c r="G391" s="572"/>
      <c r="H391" s="572"/>
      <c r="I391" s="570"/>
    </row>
    <row r="392" spans="3:9">
      <c r="C392" s="569"/>
      <c r="D392" s="570"/>
      <c r="E392" s="571"/>
      <c r="F392" s="572"/>
      <c r="G392" s="572"/>
      <c r="H392" s="572"/>
      <c r="I392" s="570"/>
    </row>
    <row r="393" spans="3:9">
      <c r="C393" s="569"/>
      <c r="D393" s="570"/>
      <c r="E393" s="571"/>
      <c r="F393" s="572"/>
      <c r="G393" s="572"/>
      <c r="H393" s="572"/>
      <c r="I393" s="570"/>
    </row>
    <row r="394" spans="3:9" ht="15.75" thickBot="1">
      <c r="C394" s="1268"/>
      <c r="D394" s="1261"/>
      <c r="E394" s="1264"/>
      <c r="F394" s="1260"/>
      <c r="G394" s="1260"/>
      <c r="H394" s="1260"/>
      <c r="I394" s="1261"/>
    </row>
    <row r="395" spans="3:9" ht="15.75" thickBot="1">
      <c r="C395" s="1308"/>
      <c r="D395" s="1307" t="s">
        <v>1527</v>
      </c>
      <c r="E395" s="1306">
        <f>E386+E383</f>
        <v>838563.73</v>
      </c>
      <c r="F395" s="1304"/>
      <c r="G395" s="1304"/>
      <c r="H395" s="1304"/>
      <c r="I395" s="1307"/>
    </row>
    <row r="396" spans="3:9">
      <c r="C396" s="574"/>
      <c r="D396" s="575"/>
      <c r="E396" s="575"/>
      <c r="F396" s="575"/>
      <c r="G396" s="575"/>
      <c r="H396" s="575"/>
      <c r="I396" s="575"/>
    </row>
    <row r="397" spans="3:9">
      <c r="C397" s="574"/>
      <c r="D397" s="575"/>
      <c r="E397" s="575"/>
      <c r="F397" s="575"/>
      <c r="G397" s="575"/>
      <c r="H397" s="575"/>
      <c r="I397" s="575"/>
    </row>
    <row r="398" spans="3:9" ht="15.75">
      <c r="C398" s="574"/>
      <c r="D398" s="576" t="s">
        <v>647</v>
      </c>
      <c r="E398" s="575"/>
      <c r="F398" s="575"/>
      <c r="G398" s="332" t="s">
        <v>655</v>
      </c>
      <c r="H398" s="575"/>
      <c r="I398" s="575"/>
    </row>
    <row r="399" spans="3:9" ht="15.75">
      <c r="C399" s="574"/>
      <c r="D399" s="11" t="s">
        <v>49</v>
      </c>
      <c r="E399" s="575"/>
      <c r="F399" s="575"/>
      <c r="G399" s="332" t="s">
        <v>655</v>
      </c>
      <c r="H399" s="575"/>
      <c r="I399" s="575"/>
    </row>
    <row r="400" spans="3:9" ht="15.75">
      <c r="C400" s="574"/>
      <c r="D400" s="576" t="s">
        <v>649</v>
      </c>
      <c r="E400" s="575"/>
      <c r="F400" s="575"/>
      <c r="G400" s="575"/>
      <c r="H400" s="575"/>
      <c r="I400" s="575"/>
    </row>
    <row r="403" spans="4:5" ht="45" customHeight="1">
      <c r="D403" s="1869"/>
      <c r="E403" s="1869"/>
    </row>
  </sheetData>
  <sheetProtection algorithmName="SHA-512" hashValue="tRqeTHWnr+QLwOHKGmHswymLDmoZ+nxMRfJRiCL+R0+67ZVRwacAOaHE4lRMgM5bmbQrn8uD6T1bTbsCoLiR6w==" saltValue="j95enQzqwJJ3GcIm83nkew==" spinCount="100000" sheet="1" objects="1" scenarios="1"/>
  <mergeCells count="6">
    <mergeCell ref="D403:E403"/>
    <mergeCell ref="C2:I2"/>
    <mergeCell ref="C3:I3"/>
    <mergeCell ref="C4:I4"/>
    <mergeCell ref="G6:I6"/>
    <mergeCell ref="G385:I385"/>
  </mergeCells>
  <pageMargins left="0" right="0" top="0" bottom="0" header="0" footer="0"/>
  <pageSetup scale="79" fitToHeight="0" orientation="portrait" r:id="rId1"/>
  <headerFooter>
    <oddHeader>&amp;R&amp;P</oddHeader>
    <oddFooter>&amp;L]&amp;R&amp;P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  <pageSetUpPr fitToPage="1"/>
  </sheetPr>
  <dimension ref="A1:L131"/>
  <sheetViews>
    <sheetView topLeftCell="B1" zoomScaleNormal="100" zoomScaleSheetLayoutView="80" workbookViewId="0">
      <pane xSplit="4" ySplit="6" topLeftCell="F104" activePane="bottomRight" state="frozen"/>
      <selection activeCell="B1" sqref="B1"/>
      <selection pane="topRight" activeCell="F1" sqref="F1"/>
      <selection pane="bottomLeft" activeCell="B7" sqref="B7"/>
      <selection pane="bottomRight" activeCell="T129" sqref="T129"/>
    </sheetView>
  </sheetViews>
  <sheetFormatPr defaultRowHeight="15"/>
  <cols>
    <col min="1" max="1" width="9.140625" style="79" hidden="1" customWidth="1"/>
    <col min="2" max="2" width="1.42578125" style="79" customWidth="1"/>
    <col min="3" max="3" width="5.28515625" style="93" customWidth="1"/>
    <col min="4" max="4" width="46.85546875" style="79" customWidth="1"/>
    <col min="5" max="5" width="10.42578125" style="79" customWidth="1"/>
    <col min="6" max="6" width="10.140625" style="79" customWidth="1"/>
    <col min="7" max="7" width="14.7109375" style="79" customWidth="1"/>
    <col min="8" max="8" width="16" style="79" customWidth="1"/>
    <col min="9" max="9" width="26.42578125" style="79" customWidth="1"/>
    <col min="10" max="16384" width="9.140625" style="79"/>
  </cols>
  <sheetData>
    <row r="1" spans="3:12" ht="9" customHeight="1" thickBot="1"/>
    <row r="2" spans="3:12" ht="22.5" customHeight="1">
      <c r="C2" s="1870" t="s">
        <v>644</v>
      </c>
      <c r="D2" s="1871"/>
      <c r="E2" s="1871"/>
      <c r="F2" s="1871"/>
      <c r="G2" s="1871"/>
      <c r="H2" s="1871"/>
      <c r="I2" s="1872"/>
    </row>
    <row r="3" spans="3:12" ht="35.25" customHeight="1">
      <c r="C3" s="1873" t="s">
        <v>646</v>
      </c>
      <c r="D3" s="1874"/>
      <c r="E3" s="1874"/>
      <c r="F3" s="1874"/>
      <c r="G3" s="1874"/>
      <c r="H3" s="1874"/>
      <c r="I3" s="1875"/>
      <c r="L3" s="577"/>
    </row>
    <row r="4" spans="3:12" ht="26.25" customHeight="1">
      <c r="C4" s="1873"/>
      <c r="D4" s="1874"/>
      <c r="E4" s="1874"/>
      <c r="F4" s="1874"/>
      <c r="G4" s="1874"/>
      <c r="H4" s="1874"/>
      <c r="I4" s="1875"/>
    </row>
    <row r="5" spans="3:12" ht="15.75" thickBot="1">
      <c r="C5" s="578"/>
      <c r="D5" s="579"/>
      <c r="E5" s="579"/>
      <c r="F5" s="579"/>
      <c r="G5" s="579"/>
      <c r="H5" s="579"/>
      <c r="I5" s="580"/>
    </row>
    <row r="6" spans="3:12" ht="56.25" customHeight="1" thickBot="1">
      <c r="C6" s="565" t="s">
        <v>400</v>
      </c>
      <c r="D6" s="1293" t="s">
        <v>60</v>
      </c>
      <c r="E6" s="1273" t="s">
        <v>624</v>
      </c>
      <c r="F6" s="1294" t="s">
        <v>620</v>
      </c>
      <c r="G6" s="1294" t="s">
        <v>621</v>
      </c>
      <c r="H6" s="1290" t="s">
        <v>622</v>
      </c>
      <c r="I6" s="1295" t="s">
        <v>623</v>
      </c>
    </row>
    <row r="7" spans="3:12" ht="32.25" customHeight="1">
      <c r="C7" s="1296"/>
      <c r="D7" s="1297"/>
      <c r="E7" s="1298"/>
      <c r="F7" s="1298"/>
      <c r="G7" s="1882" t="s">
        <v>594</v>
      </c>
      <c r="H7" s="1883"/>
      <c r="I7" s="1884"/>
    </row>
    <row r="8" spans="3:12" ht="30.75" customHeight="1">
      <c r="C8" s="1258">
        <v>1</v>
      </c>
      <c r="D8" s="1299" t="s">
        <v>1052</v>
      </c>
      <c r="E8" s="1274">
        <v>38</v>
      </c>
      <c r="F8" s="573" t="s">
        <v>1510</v>
      </c>
      <c r="G8" s="573" t="s">
        <v>1509</v>
      </c>
      <c r="H8" s="1283" t="s">
        <v>1546</v>
      </c>
      <c r="I8" s="1300" t="s">
        <v>1512</v>
      </c>
    </row>
    <row r="9" spans="3:12" ht="26.25">
      <c r="C9" s="1258">
        <v>2</v>
      </c>
      <c r="D9" s="1299" t="s">
        <v>1055</v>
      </c>
      <c r="E9" s="1274">
        <v>3</v>
      </c>
      <c r="F9" s="573" t="s">
        <v>1510</v>
      </c>
      <c r="G9" s="573" t="s">
        <v>1509</v>
      </c>
      <c r="H9" s="1283" t="s">
        <v>1546</v>
      </c>
      <c r="I9" s="1300" t="s">
        <v>1512</v>
      </c>
    </row>
    <row r="10" spans="3:12" ht="26.25">
      <c r="C10" s="1258">
        <v>3</v>
      </c>
      <c r="D10" s="1301" t="s">
        <v>1067</v>
      </c>
      <c r="E10" s="1274">
        <v>228</v>
      </c>
      <c r="F10" s="573" t="s">
        <v>1510</v>
      </c>
      <c r="G10" s="573" t="s">
        <v>1509</v>
      </c>
      <c r="H10" s="1283" t="s">
        <v>1546</v>
      </c>
      <c r="I10" s="1300" t="s">
        <v>1512</v>
      </c>
    </row>
    <row r="11" spans="3:12" ht="26.25">
      <c r="C11" s="1258">
        <v>4</v>
      </c>
      <c r="D11" s="1301" t="s">
        <v>1080</v>
      </c>
      <c r="E11" s="1274">
        <v>38</v>
      </c>
      <c r="F11" s="573" t="s">
        <v>1510</v>
      </c>
      <c r="G11" s="573" t="s">
        <v>1509</v>
      </c>
      <c r="H11" s="1283" t="s">
        <v>1546</v>
      </c>
      <c r="I11" s="1300" t="s">
        <v>1512</v>
      </c>
    </row>
    <row r="12" spans="3:12" ht="26.25">
      <c r="C12" s="1258">
        <v>5</v>
      </c>
      <c r="D12" s="1301" t="s">
        <v>1083</v>
      </c>
      <c r="E12" s="1274">
        <v>38</v>
      </c>
      <c r="F12" s="573" t="s">
        <v>1510</v>
      </c>
      <c r="G12" s="573" t="s">
        <v>1509</v>
      </c>
      <c r="H12" s="1283" t="s">
        <v>1546</v>
      </c>
      <c r="I12" s="1300" t="s">
        <v>1512</v>
      </c>
    </row>
    <row r="13" spans="3:12" ht="26.25">
      <c r="C13" s="1258">
        <v>6</v>
      </c>
      <c r="D13" s="1301" t="s">
        <v>1089</v>
      </c>
      <c r="E13" s="1274">
        <v>190</v>
      </c>
      <c r="F13" s="573" t="s">
        <v>1510</v>
      </c>
      <c r="G13" s="573" t="s">
        <v>1509</v>
      </c>
      <c r="H13" s="1283" t="s">
        <v>1546</v>
      </c>
      <c r="I13" s="1300" t="s">
        <v>1512</v>
      </c>
    </row>
    <row r="14" spans="3:12" ht="26.25">
      <c r="C14" s="1258">
        <v>7</v>
      </c>
      <c r="D14" s="1301" t="s">
        <v>1095</v>
      </c>
      <c r="E14" s="1274">
        <v>190</v>
      </c>
      <c r="F14" s="573" t="s">
        <v>1510</v>
      </c>
      <c r="G14" s="573" t="s">
        <v>1509</v>
      </c>
      <c r="H14" s="1283" t="s">
        <v>1546</v>
      </c>
      <c r="I14" s="1300" t="s">
        <v>1512</v>
      </c>
    </row>
    <row r="15" spans="3:12" ht="15" customHeight="1">
      <c r="C15" s="1258">
        <v>8</v>
      </c>
      <c r="D15" s="1301" t="s">
        <v>1107</v>
      </c>
      <c r="E15" s="1274">
        <v>760</v>
      </c>
      <c r="F15" s="573" t="s">
        <v>1510</v>
      </c>
      <c r="G15" s="573" t="s">
        <v>1509</v>
      </c>
      <c r="H15" s="1283" t="s">
        <v>1546</v>
      </c>
      <c r="I15" s="1300" t="s">
        <v>1512</v>
      </c>
    </row>
    <row r="16" spans="3:12" ht="26.25">
      <c r="C16" s="1258">
        <v>9</v>
      </c>
      <c r="D16" s="1301" t="s">
        <v>1111</v>
      </c>
      <c r="E16" s="1274">
        <v>38</v>
      </c>
      <c r="F16" s="573" t="s">
        <v>1510</v>
      </c>
      <c r="G16" s="573" t="s">
        <v>1509</v>
      </c>
      <c r="H16" s="1283" t="s">
        <v>1546</v>
      </c>
      <c r="I16" s="1300" t="s">
        <v>1512</v>
      </c>
    </row>
    <row r="17" spans="3:9" ht="26.25">
      <c r="C17" s="1258">
        <v>10</v>
      </c>
      <c r="D17" s="1301" t="s">
        <v>1120</v>
      </c>
      <c r="E17" s="1274">
        <v>190</v>
      </c>
      <c r="F17" s="573" t="s">
        <v>1510</v>
      </c>
      <c r="G17" s="573" t="s">
        <v>1509</v>
      </c>
      <c r="H17" s="1283" t="s">
        <v>1546</v>
      </c>
      <c r="I17" s="1300" t="s">
        <v>1512</v>
      </c>
    </row>
    <row r="18" spans="3:9" ht="26.25">
      <c r="C18" s="1258">
        <v>11</v>
      </c>
      <c r="D18" s="1301" t="s">
        <v>1123</v>
      </c>
      <c r="E18" s="1274">
        <v>39.6</v>
      </c>
      <c r="F18" s="573" t="s">
        <v>1510</v>
      </c>
      <c r="G18" s="573" t="s">
        <v>1509</v>
      </c>
      <c r="H18" s="1283" t="s">
        <v>1546</v>
      </c>
      <c r="I18" s="1300" t="s">
        <v>1512</v>
      </c>
    </row>
    <row r="19" spans="3:9" ht="26.25">
      <c r="C19" s="1258">
        <v>12</v>
      </c>
      <c r="D19" s="1301" t="s">
        <v>1126</v>
      </c>
      <c r="E19" s="1274">
        <v>2</v>
      </c>
      <c r="F19" s="573" t="s">
        <v>1510</v>
      </c>
      <c r="G19" s="573" t="s">
        <v>1509</v>
      </c>
      <c r="H19" s="1283" t="s">
        <v>1546</v>
      </c>
      <c r="I19" s="1300" t="s">
        <v>1512</v>
      </c>
    </row>
    <row r="20" spans="3:9" ht="26.25">
      <c r="C20" s="1258">
        <v>13</v>
      </c>
      <c r="D20" s="1301" t="s">
        <v>1131</v>
      </c>
      <c r="E20" s="1274">
        <v>271.43</v>
      </c>
      <c r="F20" s="573" t="s">
        <v>1510</v>
      </c>
      <c r="G20" s="573" t="s">
        <v>1509</v>
      </c>
      <c r="H20" s="1283" t="s">
        <v>1546</v>
      </c>
      <c r="I20" s="1300" t="s">
        <v>1512</v>
      </c>
    </row>
    <row r="21" spans="3:9" ht="26.25">
      <c r="C21" s="1258">
        <v>14</v>
      </c>
      <c r="D21" s="1301" t="s">
        <v>1133</v>
      </c>
      <c r="E21" s="1274">
        <v>190</v>
      </c>
      <c r="F21" s="573" t="s">
        <v>1510</v>
      </c>
      <c r="G21" s="573" t="s">
        <v>1509</v>
      </c>
      <c r="H21" s="1283" t="s">
        <v>1546</v>
      </c>
      <c r="I21" s="1300" t="s">
        <v>1512</v>
      </c>
    </row>
    <row r="22" spans="3:9" ht="26.25">
      <c r="C22" s="1258">
        <v>15</v>
      </c>
      <c r="D22" s="1301" t="s">
        <v>1136</v>
      </c>
      <c r="E22" s="1274">
        <v>570</v>
      </c>
      <c r="F22" s="573" t="s">
        <v>1510</v>
      </c>
      <c r="G22" s="573" t="s">
        <v>1509</v>
      </c>
      <c r="H22" s="1283" t="s">
        <v>1546</v>
      </c>
      <c r="I22" s="1300" t="s">
        <v>1512</v>
      </c>
    </row>
    <row r="23" spans="3:9" ht="26.25">
      <c r="C23" s="1258">
        <v>16</v>
      </c>
      <c r="D23" s="1301" t="s">
        <v>1148</v>
      </c>
      <c r="E23" s="1274">
        <v>190</v>
      </c>
      <c r="F23" s="573" t="s">
        <v>1510</v>
      </c>
      <c r="G23" s="573" t="s">
        <v>1509</v>
      </c>
      <c r="H23" s="1283" t="s">
        <v>1546</v>
      </c>
      <c r="I23" s="1300" t="s">
        <v>1512</v>
      </c>
    </row>
    <row r="24" spans="3:9" ht="26.25">
      <c r="C24" s="1258">
        <v>17</v>
      </c>
      <c r="D24" s="1301" t="s">
        <v>1152</v>
      </c>
      <c r="E24" s="1274">
        <v>78.739999999999995</v>
      </c>
      <c r="F24" s="573" t="s">
        <v>1510</v>
      </c>
      <c r="G24" s="573" t="s">
        <v>1509</v>
      </c>
      <c r="H24" s="1283" t="s">
        <v>1546</v>
      </c>
      <c r="I24" s="1300" t="s">
        <v>1512</v>
      </c>
    </row>
    <row r="25" spans="3:9" ht="26.25">
      <c r="C25" s="1258">
        <v>18</v>
      </c>
      <c r="D25" s="1301" t="s">
        <v>1154</v>
      </c>
      <c r="E25" s="1274">
        <v>77.73</v>
      </c>
      <c r="F25" s="573" t="s">
        <v>1510</v>
      </c>
      <c r="G25" s="573" t="s">
        <v>1509</v>
      </c>
      <c r="H25" s="1283" t="s">
        <v>1546</v>
      </c>
      <c r="I25" s="1300" t="s">
        <v>1512</v>
      </c>
    </row>
    <row r="26" spans="3:9" ht="26.25">
      <c r="C26" s="1258">
        <v>19</v>
      </c>
      <c r="D26" s="1301" t="s">
        <v>1156</v>
      </c>
      <c r="E26" s="1274">
        <v>190</v>
      </c>
      <c r="F26" s="573" t="s">
        <v>1510</v>
      </c>
      <c r="G26" s="573" t="s">
        <v>1509</v>
      </c>
      <c r="H26" s="1283" t="s">
        <v>1546</v>
      </c>
      <c r="I26" s="1300" t="s">
        <v>1512</v>
      </c>
    </row>
    <row r="27" spans="3:9" ht="26.25">
      <c r="C27" s="1258">
        <v>20</v>
      </c>
      <c r="D27" s="1301" t="s">
        <v>1164</v>
      </c>
      <c r="E27" s="1274">
        <v>190</v>
      </c>
      <c r="F27" s="573" t="s">
        <v>1510</v>
      </c>
      <c r="G27" s="573" t="s">
        <v>1509</v>
      </c>
      <c r="H27" s="1283" t="s">
        <v>1546</v>
      </c>
      <c r="I27" s="1300" t="s">
        <v>1512</v>
      </c>
    </row>
    <row r="28" spans="3:9" ht="39">
      <c r="C28" s="1258">
        <v>21</v>
      </c>
      <c r="D28" s="1301" t="s">
        <v>1176</v>
      </c>
      <c r="E28" s="1274">
        <v>40</v>
      </c>
      <c r="F28" s="573" t="s">
        <v>1510</v>
      </c>
      <c r="G28" s="573" t="s">
        <v>1509</v>
      </c>
      <c r="H28" s="1283" t="s">
        <v>1546</v>
      </c>
      <c r="I28" s="1300" t="s">
        <v>1512</v>
      </c>
    </row>
    <row r="29" spans="3:9" ht="26.25">
      <c r="C29" s="1258">
        <v>22</v>
      </c>
      <c r="D29" s="1301" t="s">
        <v>1178</v>
      </c>
      <c r="E29" s="1274">
        <v>190</v>
      </c>
      <c r="F29" s="573" t="s">
        <v>1510</v>
      </c>
      <c r="G29" s="573" t="s">
        <v>1509</v>
      </c>
      <c r="H29" s="1283" t="s">
        <v>1546</v>
      </c>
      <c r="I29" s="1300" t="s">
        <v>1512</v>
      </c>
    </row>
    <row r="30" spans="3:9" ht="26.25">
      <c r="C30" s="1258">
        <v>23</v>
      </c>
      <c r="D30" s="1301" t="s">
        <v>1179</v>
      </c>
      <c r="E30" s="1274">
        <v>190</v>
      </c>
      <c r="F30" s="573" t="s">
        <v>1510</v>
      </c>
      <c r="G30" s="573" t="s">
        <v>1509</v>
      </c>
      <c r="H30" s="1283" t="s">
        <v>1546</v>
      </c>
      <c r="I30" s="1300" t="s">
        <v>1512</v>
      </c>
    </row>
    <row r="31" spans="3:9" ht="15" customHeight="1">
      <c r="C31" s="1258">
        <v>24</v>
      </c>
      <c r="D31" s="1301" t="s">
        <v>1180</v>
      </c>
      <c r="E31" s="1274">
        <v>19</v>
      </c>
      <c r="F31" s="573" t="s">
        <v>1510</v>
      </c>
      <c r="G31" s="573" t="s">
        <v>1509</v>
      </c>
      <c r="H31" s="1283" t="s">
        <v>1546</v>
      </c>
      <c r="I31" s="1300" t="s">
        <v>1512</v>
      </c>
    </row>
    <row r="32" spans="3:9" ht="26.25">
      <c r="C32" s="1258">
        <v>25</v>
      </c>
      <c r="D32" s="1301" t="s">
        <v>1191</v>
      </c>
      <c r="E32" s="1274">
        <v>190</v>
      </c>
      <c r="F32" s="573" t="s">
        <v>1510</v>
      </c>
      <c r="G32" s="573" t="s">
        <v>1509</v>
      </c>
      <c r="H32" s="1283" t="s">
        <v>1546</v>
      </c>
      <c r="I32" s="1300" t="s">
        <v>1512</v>
      </c>
    </row>
    <row r="33" spans="3:9" ht="26.25">
      <c r="C33" s="1258">
        <v>26</v>
      </c>
      <c r="D33" s="1301" t="s">
        <v>1198</v>
      </c>
      <c r="E33" s="1274">
        <v>190</v>
      </c>
      <c r="F33" s="573" t="s">
        <v>1510</v>
      </c>
      <c r="G33" s="573" t="s">
        <v>1509</v>
      </c>
      <c r="H33" s="1283" t="s">
        <v>1546</v>
      </c>
      <c r="I33" s="1300" t="s">
        <v>1512</v>
      </c>
    </row>
    <row r="34" spans="3:9" ht="26.25">
      <c r="C34" s="1258">
        <v>27</v>
      </c>
      <c r="D34" s="1301" t="s">
        <v>1199</v>
      </c>
      <c r="E34" s="1274">
        <v>190</v>
      </c>
      <c r="F34" s="573" t="s">
        <v>1510</v>
      </c>
      <c r="G34" s="573" t="s">
        <v>1509</v>
      </c>
      <c r="H34" s="1283" t="s">
        <v>1546</v>
      </c>
      <c r="I34" s="1300" t="s">
        <v>1512</v>
      </c>
    </row>
    <row r="35" spans="3:9" ht="26.25">
      <c r="C35" s="1258">
        <v>28</v>
      </c>
      <c r="D35" s="1301" t="s">
        <v>1200</v>
      </c>
      <c r="E35" s="1274">
        <v>190</v>
      </c>
      <c r="F35" s="573" t="s">
        <v>1510</v>
      </c>
      <c r="G35" s="573" t="s">
        <v>1509</v>
      </c>
      <c r="H35" s="1283" t="s">
        <v>1546</v>
      </c>
      <c r="I35" s="1300" t="s">
        <v>1512</v>
      </c>
    </row>
    <row r="36" spans="3:9" ht="26.25">
      <c r="C36" s="1258">
        <v>29</v>
      </c>
      <c r="D36" s="1301" t="s">
        <v>1203</v>
      </c>
      <c r="E36" s="1274">
        <v>38</v>
      </c>
      <c r="F36" s="573" t="s">
        <v>1510</v>
      </c>
      <c r="G36" s="573" t="s">
        <v>1509</v>
      </c>
      <c r="H36" s="1283" t="s">
        <v>1546</v>
      </c>
      <c r="I36" s="1300" t="s">
        <v>1512</v>
      </c>
    </row>
    <row r="37" spans="3:9" ht="26.25">
      <c r="C37" s="1258">
        <v>30</v>
      </c>
      <c r="D37" s="1301" t="s">
        <v>1207</v>
      </c>
      <c r="E37" s="1274">
        <v>570</v>
      </c>
      <c r="F37" s="573" t="s">
        <v>1510</v>
      </c>
      <c r="G37" s="573" t="s">
        <v>1509</v>
      </c>
      <c r="H37" s="1283" t="s">
        <v>1546</v>
      </c>
      <c r="I37" s="1300" t="s">
        <v>1512</v>
      </c>
    </row>
    <row r="38" spans="3:9" ht="26.25">
      <c r="C38" s="1258">
        <v>31</v>
      </c>
      <c r="D38" s="1301" t="s">
        <v>1208</v>
      </c>
      <c r="E38" s="1274">
        <v>190</v>
      </c>
      <c r="F38" s="573" t="s">
        <v>1510</v>
      </c>
      <c r="G38" s="573" t="s">
        <v>1509</v>
      </c>
      <c r="H38" s="1283" t="s">
        <v>1546</v>
      </c>
      <c r="I38" s="1300" t="s">
        <v>1512</v>
      </c>
    </row>
    <row r="39" spans="3:9" ht="26.25">
      <c r="C39" s="1258">
        <v>32</v>
      </c>
      <c r="D39" s="1301" t="s">
        <v>1209</v>
      </c>
      <c r="E39" s="1274">
        <v>190</v>
      </c>
      <c r="F39" s="573" t="s">
        <v>1510</v>
      </c>
      <c r="G39" s="573" t="s">
        <v>1509</v>
      </c>
      <c r="H39" s="1283" t="s">
        <v>1546</v>
      </c>
      <c r="I39" s="1300" t="s">
        <v>1512</v>
      </c>
    </row>
    <row r="40" spans="3:9" ht="26.25">
      <c r="C40" s="1258">
        <v>33</v>
      </c>
      <c r="D40" s="1301" t="s">
        <v>1210</v>
      </c>
      <c r="E40" s="1274">
        <v>190</v>
      </c>
      <c r="F40" s="573" t="s">
        <v>1510</v>
      </c>
      <c r="G40" s="573" t="s">
        <v>1509</v>
      </c>
      <c r="H40" s="1283" t="s">
        <v>1546</v>
      </c>
      <c r="I40" s="1300" t="s">
        <v>1512</v>
      </c>
    </row>
    <row r="41" spans="3:9" ht="26.25">
      <c r="C41" s="1258">
        <v>34</v>
      </c>
      <c r="D41" s="1301" t="s">
        <v>1215</v>
      </c>
      <c r="E41" s="1274">
        <v>10</v>
      </c>
      <c r="F41" s="573" t="s">
        <v>1510</v>
      </c>
      <c r="G41" s="573" t="s">
        <v>1509</v>
      </c>
      <c r="H41" s="1283" t="s">
        <v>1546</v>
      </c>
      <c r="I41" s="1300" t="s">
        <v>1512</v>
      </c>
    </row>
    <row r="42" spans="3:9" ht="26.25">
      <c r="C42" s="1258">
        <v>35</v>
      </c>
      <c r="D42" s="1301" t="s">
        <v>1219</v>
      </c>
      <c r="E42" s="1274">
        <v>50</v>
      </c>
      <c r="F42" s="573" t="s">
        <v>1510</v>
      </c>
      <c r="G42" s="573" t="s">
        <v>1509</v>
      </c>
      <c r="H42" s="1283" t="s">
        <v>1546</v>
      </c>
      <c r="I42" s="1300" t="s">
        <v>1512</v>
      </c>
    </row>
    <row r="43" spans="3:9" ht="26.25">
      <c r="C43" s="1258">
        <v>36</v>
      </c>
      <c r="D43" s="1301" t="s">
        <v>1230</v>
      </c>
      <c r="E43" s="1274">
        <v>190</v>
      </c>
      <c r="F43" s="573" t="s">
        <v>1510</v>
      </c>
      <c r="G43" s="573" t="s">
        <v>1509</v>
      </c>
      <c r="H43" s="1283" t="s">
        <v>1546</v>
      </c>
      <c r="I43" s="1300" t="s">
        <v>1512</v>
      </c>
    </row>
    <row r="44" spans="3:9" ht="26.25">
      <c r="C44" s="1258">
        <v>37</v>
      </c>
      <c r="D44" s="1301" t="s">
        <v>1235</v>
      </c>
      <c r="E44" s="1274">
        <v>190</v>
      </c>
      <c r="F44" s="573" t="s">
        <v>1510</v>
      </c>
      <c r="G44" s="573" t="s">
        <v>1509</v>
      </c>
      <c r="H44" s="1283" t="s">
        <v>1546</v>
      </c>
      <c r="I44" s="1300" t="s">
        <v>1512</v>
      </c>
    </row>
    <row r="45" spans="3:9" ht="26.25">
      <c r="C45" s="1258">
        <v>38</v>
      </c>
      <c r="D45" s="1301" t="s">
        <v>1253</v>
      </c>
      <c r="E45" s="1274">
        <v>4</v>
      </c>
      <c r="F45" s="573" t="s">
        <v>1510</v>
      </c>
      <c r="G45" s="573" t="s">
        <v>1509</v>
      </c>
      <c r="H45" s="1283" t="s">
        <v>1546</v>
      </c>
      <c r="I45" s="1300" t="s">
        <v>1512</v>
      </c>
    </row>
    <row r="46" spans="3:9" ht="26.25">
      <c r="C46" s="1258">
        <v>39</v>
      </c>
      <c r="D46" s="1301" t="s">
        <v>1257</v>
      </c>
      <c r="E46" s="1274">
        <v>190</v>
      </c>
      <c r="F46" s="573" t="s">
        <v>1510</v>
      </c>
      <c r="G46" s="573" t="s">
        <v>1509</v>
      </c>
      <c r="H46" s="1283" t="s">
        <v>1546</v>
      </c>
      <c r="I46" s="1300" t="s">
        <v>1512</v>
      </c>
    </row>
    <row r="47" spans="3:9" ht="26.25">
      <c r="C47" s="1258">
        <v>40</v>
      </c>
      <c r="D47" s="1301" t="s">
        <v>1260</v>
      </c>
      <c r="E47" s="1274">
        <v>190</v>
      </c>
      <c r="F47" s="573" t="s">
        <v>1510</v>
      </c>
      <c r="G47" s="573" t="s">
        <v>1509</v>
      </c>
      <c r="H47" s="1283" t="s">
        <v>1546</v>
      </c>
      <c r="I47" s="1300" t="s">
        <v>1512</v>
      </c>
    </row>
    <row r="48" spans="3:9" ht="26.25">
      <c r="C48" s="1258">
        <v>41</v>
      </c>
      <c r="D48" s="1301" t="s">
        <v>1264</v>
      </c>
      <c r="E48" s="1274">
        <v>1</v>
      </c>
      <c r="F48" s="573" t="s">
        <v>1510</v>
      </c>
      <c r="G48" s="573" t="s">
        <v>1509</v>
      </c>
      <c r="H48" s="1283" t="s">
        <v>1546</v>
      </c>
      <c r="I48" s="1300" t="s">
        <v>1512</v>
      </c>
    </row>
    <row r="49" spans="3:9" ht="26.25">
      <c r="C49" s="1258">
        <v>42</v>
      </c>
      <c r="D49" s="1301" t="s">
        <v>1283</v>
      </c>
      <c r="E49" s="1274">
        <v>190</v>
      </c>
      <c r="F49" s="573" t="s">
        <v>1510</v>
      </c>
      <c r="G49" s="573" t="s">
        <v>1509</v>
      </c>
      <c r="H49" s="1283" t="s">
        <v>1546</v>
      </c>
      <c r="I49" s="1300" t="s">
        <v>1512</v>
      </c>
    </row>
    <row r="50" spans="3:9" ht="26.25">
      <c r="C50" s="1258">
        <v>43</v>
      </c>
      <c r="D50" s="1301" t="s">
        <v>1284</v>
      </c>
      <c r="E50" s="1274">
        <v>130</v>
      </c>
      <c r="F50" s="573" t="s">
        <v>1510</v>
      </c>
      <c r="G50" s="573" t="s">
        <v>1509</v>
      </c>
      <c r="H50" s="1283" t="s">
        <v>1546</v>
      </c>
      <c r="I50" s="1300" t="s">
        <v>1512</v>
      </c>
    </row>
    <row r="51" spans="3:9" ht="26.25">
      <c r="C51" s="1258">
        <v>44</v>
      </c>
      <c r="D51" s="1301" t="s">
        <v>1285</v>
      </c>
      <c r="E51" s="1274">
        <v>190</v>
      </c>
      <c r="F51" s="573" t="s">
        <v>1510</v>
      </c>
      <c r="G51" s="573" t="s">
        <v>1509</v>
      </c>
      <c r="H51" s="1283" t="s">
        <v>1546</v>
      </c>
      <c r="I51" s="1300" t="s">
        <v>1512</v>
      </c>
    </row>
    <row r="52" spans="3:9" ht="26.25">
      <c r="C52" s="1258">
        <v>45</v>
      </c>
      <c r="D52" s="1301" t="s">
        <v>1286</v>
      </c>
      <c r="E52" s="1274">
        <v>190</v>
      </c>
      <c r="F52" s="573" t="s">
        <v>1510</v>
      </c>
      <c r="G52" s="573" t="s">
        <v>1509</v>
      </c>
      <c r="H52" s="1283" t="s">
        <v>1546</v>
      </c>
      <c r="I52" s="1300" t="s">
        <v>1512</v>
      </c>
    </row>
    <row r="53" spans="3:9" ht="26.25">
      <c r="C53" s="1258">
        <v>46</v>
      </c>
      <c r="D53" s="1301" t="s">
        <v>1288</v>
      </c>
      <c r="E53" s="1274">
        <v>130</v>
      </c>
      <c r="F53" s="573" t="s">
        <v>1510</v>
      </c>
      <c r="G53" s="573" t="s">
        <v>1509</v>
      </c>
      <c r="H53" s="1283" t="s">
        <v>1546</v>
      </c>
      <c r="I53" s="1300" t="s">
        <v>1512</v>
      </c>
    </row>
    <row r="54" spans="3:9" ht="26.25">
      <c r="C54" s="1258">
        <v>47</v>
      </c>
      <c r="D54" s="1301" t="s">
        <v>1294</v>
      </c>
      <c r="E54" s="1274">
        <v>130</v>
      </c>
      <c r="F54" s="573" t="s">
        <v>1510</v>
      </c>
      <c r="G54" s="573" t="s">
        <v>1509</v>
      </c>
      <c r="H54" s="1283" t="s">
        <v>1546</v>
      </c>
      <c r="I54" s="1300" t="s">
        <v>1512</v>
      </c>
    </row>
    <row r="55" spans="3:9" ht="26.25">
      <c r="C55" s="1258">
        <v>48</v>
      </c>
      <c r="D55" s="1301" t="s">
        <v>1311</v>
      </c>
      <c r="E55" s="1274">
        <v>190</v>
      </c>
      <c r="F55" s="573" t="s">
        <v>1510</v>
      </c>
      <c r="G55" s="573" t="s">
        <v>1509</v>
      </c>
      <c r="H55" s="1283" t="s">
        <v>1546</v>
      </c>
      <c r="I55" s="1300" t="s">
        <v>1512</v>
      </c>
    </row>
    <row r="56" spans="3:9" ht="26.25">
      <c r="C56" s="1258">
        <v>49</v>
      </c>
      <c r="D56" s="1301" t="s">
        <v>1316</v>
      </c>
      <c r="E56" s="1274">
        <v>190</v>
      </c>
      <c r="F56" s="573" t="s">
        <v>1510</v>
      </c>
      <c r="G56" s="573" t="s">
        <v>1509</v>
      </c>
      <c r="H56" s="1283" t="s">
        <v>1546</v>
      </c>
      <c r="I56" s="1300" t="s">
        <v>1512</v>
      </c>
    </row>
    <row r="57" spans="3:9" ht="26.25">
      <c r="C57" s="1258">
        <v>50</v>
      </c>
      <c r="D57" s="1301" t="s">
        <v>1321</v>
      </c>
      <c r="E57" s="1274">
        <v>190</v>
      </c>
      <c r="F57" s="573" t="s">
        <v>1510</v>
      </c>
      <c r="G57" s="573" t="s">
        <v>1509</v>
      </c>
      <c r="H57" s="1283" t="s">
        <v>1546</v>
      </c>
      <c r="I57" s="1300" t="s">
        <v>1512</v>
      </c>
    </row>
    <row r="58" spans="3:9" ht="26.25">
      <c r="C58" s="1258">
        <v>51</v>
      </c>
      <c r="D58" s="1301" t="s">
        <v>1327</v>
      </c>
      <c r="E58" s="1274">
        <v>31.67</v>
      </c>
      <c r="F58" s="573" t="s">
        <v>1510</v>
      </c>
      <c r="G58" s="573" t="s">
        <v>1509</v>
      </c>
      <c r="H58" s="1283" t="s">
        <v>1546</v>
      </c>
      <c r="I58" s="1300" t="s">
        <v>1512</v>
      </c>
    </row>
    <row r="59" spans="3:9" ht="26.25">
      <c r="C59" s="1258">
        <v>52</v>
      </c>
      <c r="D59" s="1301" t="s">
        <v>1331</v>
      </c>
      <c r="E59" s="1274">
        <v>8.84</v>
      </c>
      <c r="F59" s="573" t="s">
        <v>1510</v>
      </c>
      <c r="G59" s="573" t="s">
        <v>1509</v>
      </c>
      <c r="H59" s="1283" t="s">
        <v>1546</v>
      </c>
      <c r="I59" s="1300" t="s">
        <v>1512</v>
      </c>
    </row>
    <row r="60" spans="3:9" ht="15" customHeight="1">
      <c r="C60" s="1258">
        <v>53</v>
      </c>
      <c r="D60" s="1301" t="s">
        <v>1337</v>
      </c>
      <c r="E60" s="1274">
        <v>158.33000000000001</v>
      </c>
      <c r="F60" s="573" t="s">
        <v>1510</v>
      </c>
      <c r="G60" s="573" t="s">
        <v>1509</v>
      </c>
      <c r="H60" s="1283" t="s">
        <v>1546</v>
      </c>
      <c r="I60" s="1300" t="s">
        <v>1512</v>
      </c>
    </row>
    <row r="61" spans="3:9" ht="26.25">
      <c r="C61" s="1258">
        <v>54</v>
      </c>
      <c r="D61" s="1301" t="s">
        <v>1341</v>
      </c>
      <c r="E61" s="1274">
        <v>8.64</v>
      </c>
      <c r="F61" s="573" t="s">
        <v>1510</v>
      </c>
      <c r="G61" s="573" t="s">
        <v>1509</v>
      </c>
      <c r="H61" s="1283" t="s">
        <v>1546</v>
      </c>
      <c r="I61" s="1300" t="s">
        <v>1512</v>
      </c>
    </row>
    <row r="62" spans="3:9" ht="26.25">
      <c r="C62" s="1258">
        <v>55</v>
      </c>
      <c r="D62" s="1301" t="s">
        <v>1353</v>
      </c>
      <c r="E62" s="1274">
        <v>51.82</v>
      </c>
      <c r="F62" s="573" t="s">
        <v>1510</v>
      </c>
      <c r="G62" s="573" t="s">
        <v>1509</v>
      </c>
      <c r="H62" s="1283" t="s">
        <v>1546</v>
      </c>
      <c r="I62" s="1300" t="s">
        <v>1512</v>
      </c>
    </row>
    <row r="63" spans="3:9" ht="15" customHeight="1">
      <c r="C63" s="1258">
        <v>56</v>
      </c>
      <c r="D63" s="1301" t="s">
        <v>1355</v>
      </c>
      <c r="E63" s="1274">
        <v>37.64</v>
      </c>
      <c r="F63" s="573" t="s">
        <v>1510</v>
      </c>
      <c r="G63" s="573" t="s">
        <v>1509</v>
      </c>
      <c r="H63" s="1283" t="s">
        <v>1546</v>
      </c>
      <c r="I63" s="1300" t="s">
        <v>1512</v>
      </c>
    </row>
    <row r="64" spans="3:9" ht="26.25">
      <c r="C64" s="1258">
        <v>57</v>
      </c>
      <c r="D64" s="1301" t="s">
        <v>1358</v>
      </c>
      <c r="E64" s="1274">
        <v>38</v>
      </c>
      <c r="F64" s="573" t="s">
        <v>1510</v>
      </c>
      <c r="G64" s="573" t="s">
        <v>1509</v>
      </c>
      <c r="H64" s="1283" t="s">
        <v>1546</v>
      </c>
      <c r="I64" s="1300" t="s">
        <v>1512</v>
      </c>
    </row>
    <row r="65" spans="3:9" ht="26.25">
      <c r="C65" s="1258">
        <v>58</v>
      </c>
      <c r="D65" s="1301" t="s">
        <v>1362</v>
      </c>
      <c r="E65" s="1274">
        <v>190</v>
      </c>
      <c r="F65" s="573" t="s">
        <v>1510</v>
      </c>
      <c r="G65" s="573" t="s">
        <v>1509</v>
      </c>
      <c r="H65" s="1283" t="s">
        <v>1546</v>
      </c>
      <c r="I65" s="1300" t="s">
        <v>1512</v>
      </c>
    </row>
    <row r="66" spans="3:9" ht="26.25">
      <c r="C66" s="1258">
        <v>59</v>
      </c>
      <c r="D66" s="1301" t="s">
        <v>1365</v>
      </c>
      <c r="E66" s="1274">
        <v>190</v>
      </c>
      <c r="F66" s="573" t="s">
        <v>1510</v>
      </c>
      <c r="G66" s="573" t="s">
        <v>1509</v>
      </c>
      <c r="H66" s="1283" t="s">
        <v>1546</v>
      </c>
      <c r="I66" s="1300" t="s">
        <v>1512</v>
      </c>
    </row>
    <row r="67" spans="3:9" ht="26.25">
      <c r="C67" s="1258">
        <v>60</v>
      </c>
      <c r="D67" s="1301" t="s">
        <v>1368</v>
      </c>
      <c r="E67" s="1274">
        <v>190</v>
      </c>
      <c r="F67" s="573" t="s">
        <v>1510</v>
      </c>
      <c r="G67" s="573" t="s">
        <v>1509</v>
      </c>
      <c r="H67" s="1283" t="s">
        <v>1546</v>
      </c>
      <c r="I67" s="1300" t="s">
        <v>1512</v>
      </c>
    </row>
    <row r="68" spans="3:9" ht="26.25">
      <c r="C68" s="1258">
        <v>61</v>
      </c>
      <c r="D68" s="1301" t="s">
        <v>1373</v>
      </c>
      <c r="E68" s="1274">
        <v>38</v>
      </c>
      <c r="F68" s="573" t="s">
        <v>1510</v>
      </c>
      <c r="G68" s="573" t="s">
        <v>1509</v>
      </c>
      <c r="H68" s="1283" t="s">
        <v>1546</v>
      </c>
      <c r="I68" s="1300" t="s">
        <v>1512</v>
      </c>
    </row>
    <row r="69" spans="3:9" ht="26.25">
      <c r="C69" s="1258">
        <v>62</v>
      </c>
      <c r="D69" s="1301" t="s">
        <v>1375</v>
      </c>
      <c r="E69" s="1274">
        <v>38</v>
      </c>
      <c r="F69" s="573" t="s">
        <v>1510</v>
      </c>
      <c r="G69" s="573" t="s">
        <v>1509</v>
      </c>
      <c r="H69" s="1283" t="s">
        <v>1546</v>
      </c>
      <c r="I69" s="1300" t="s">
        <v>1512</v>
      </c>
    </row>
    <row r="70" spans="3:9" ht="26.25">
      <c r="C70" s="1258">
        <v>63</v>
      </c>
      <c r="D70" s="1301" t="s">
        <v>1384</v>
      </c>
      <c r="E70" s="1274">
        <v>190</v>
      </c>
      <c r="F70" s="573" t="s">
        <v>1510</v>
      </c>
      <c r="G70" s="573" t="s">
        <v>1509</v>
      </c>
      <c r="H70" s="1283" t="s">
        <v>1546</v>
      </c>
      <c r="I70" s="1300" t="s">
        <v>1512</v>
      </c>
    </row>
    <row r="71" spans="3:9" ht="26.25">
      <c r="C71" s="1258">
        <v>64</v>
      </c>
      <c r="D71" s="1301" t="s">
        <v>1388</v>
      </c>
      <c r="E71" s="1274">
        <v>190</v>
      </c>
      <c r="F71" s="573" t="s">
        <v>1510</v>
      </c>
      <c r="G71" s="573" t="s">
        <v>1509</v>
      </c>
      <c r="H71" s="1283" t="s">
        <v>1546</v>
      </c>
      <c r="I71" s="1300" t="s">
        <v>1512</v>
      </c>
    </row>
    <row r="72" spans="3:9" ht="26.25">
      <c r="C72" s="1258">
        <v>65</v>
      </c>
      <c r="D72" s="1301" t="s">
        <v>1404</v>
      </c>
      <c r="E72" s="1274">
        <v>17.86</v>
      </c>
      <c r="F72" s="573" t="s">
        <v>1510</v>
      </c>
      <c r="G72" s="573" t="s">
        <v>1509</v>
      </c>
      <c r="H72" s="1283" t="s">
        <v>1546</v>
      </c>
      <c r="I72" s="1300" t="s">
        <v>1512</v>
      </c>
    </row>
    <row r="73" spans="3:9" ht="15" customHeight="1">
      <c r="C73" s="1258">
        <v>66</v>
      </c>
      <c r="D73" s="1301" t="s">
        <v>1414</v>
      </c>
      <c r="E73" s="1274">
        <v>190</v>
      </c>
      <c r="F73" s="573" t="s">
        <v>1510</v>
      </c>
      <c r="G73" s="573" t="s">
        <v>1509</v>
      </c>
      <c r="H73" s="1283" t="s">
        <v>1546</v>
      </c>
      <c r="I73" s="1300" t="s">
        <v>1512</v>
      </c>
    </row>
    <row r="74" spans="3:9" ht="26.25">
      <c r="C74" s="1258">
        <v>67</v>
      </c>
      <c r="D74" s="1301" t="s">
        <v>1417</v>
      </c>
      <c r="E74" s="1274">
        <v>190</v>
      </c>
      <c r="F74" s="573" t="s">
        <v>1510</v>
      </c>
      <c r="G74" s="573" t="s">
        <v>1509</v>
      </c>
      <c r="H74" s="1283" t="s">
        <v>1546</v>
      </c>
      <c r="I74" s="1300" t="s">
        <v>1512</v>
      </c>
    </row>
    <row r="75" spans="3:9" ht="26.25">
      <c r="C75" s="1258">
        <v>68</v>
      </c>
      <c r="D75" s="1301" t="s">
        <v>1419</v>
      </c>
      <c r="E75" s="1274">
        <v>190</v>
      </c>
      <c r="F75" s="573" t="s">
        <v>1510</v>
      </c>
      <c r="G75" s="573" t="s">
        <v>1509</v>
      </c>
      <c r="H75" s="1283" t="s">
        <v>1546</v>
      </c>
      <c r="I75" s="1300" t="s">
        <v>1512</v>
      </c>
    </row>
    <row r="76" spans="3:9" ht="26.25">
      <c r="C76" s="1258">
        <v>69</v>
      </c>
      <c r="D76" s="1301" t="s">
        <v>1423</v>
      </c>
      <c r="E76" s="1274">
        <v>190</v>
      </c>
      <c r="F76" s="573" t="s">
        <v>1510</v>
      </c>
      <c r="G76" s="573" t="s">
        <v>1509</v>
      </c>
      <c r="H76" s="1283" t="s">
        <v>1546</v>
      </c>
      <c r="I76" s="1300" t="s">
        <v>1512</v>
      </c>
    </row>
    <row r="77" spans="3:9" ht="15" customHeight="1">
      <c r="C77" s="1258">
        <v>70</v>
      </c>
      <c r="D77" s="1301" t="s">
        <v>1427</v>
      </c>
      <c r="E77" s="1274">
        <v>19</v>
      </c>
      <c r="F77" s="573" t="s">
        <v>1510</v>
      </c>
      <c r="G77" s="573" t="s">
        <v>1509</v>
      </c>
      <c r="H77" s="1283" t="s">
        <v>1546</v>
      </c>
      <c r="I77" s="1300" t="s">
        <v>1512</v>
      </c>
    </row>
    <row r="78" spans="3:9" ht="15" customHeight="1">
      <c r="C78" s="1258">
        <v>71</v>
      </c>
      <c r="D78" s="1301" t="s">
        <v>1429</v>
      </c>
      <c r="E78" s="1274">
        <v>90</v>
      </c>
      <c r="F78" s="573" t="s">
        <v>1510</v>
      </c>
      <c r="G78" s="573" t="s">
        <v>1509</v>
      </c>
      <c r="H78" s="1283" t="s">
        <v>1546</v>
      </c>
      <c r="I78" s="1300" t="s">
        <v>1512</v>
      </c>
    </row>
    <row r="79" spans="3:9" ht="26.25">
      <c r="C79" s="1258">
        <v>72</v>
      </c>
      <c r="D79" s="1301" t="s">
        <v>1430</v>
      </c>
      <c r="E79" s="1274">
        <v>190</v>
      </c>
      <c r="F79" s="573" t="s">
        <v>1510</v>
      </c>
      <c r="G79" s="573" t="s">
        <v>1509</v>
      </c>
      <c r="H79" s="1283" t="s">
        <v>1546</v>
      </c>
      <c r="I79" s="1300" t="s">
        <v>1512</v>
      </c>
    </row>
    <row r="80" spans="3:9" ht="15" customHeight="1">
      <c r="C80" s="1258">
        <v>73</v>
      </c>
      <c r="D80" s="1301" t="s">
        <v>1454</v>
      </c>
      <c r="E80" s="1274">
        <v>190</v>
      </c>
      <c r="F80" s="573" t="s">
        <v>1510</v>
      </c>
      <c r="G80" s="573" t="s">
        <v>1509</v>
      </c>
      <c r="H80" s="1283" t="s">
        <v>1546</v>
      </c>
      <c r="I80" s="1300" t="s">
        <v>1512</v>
      </c>
    </row>
    <row r="81" spans="3:9" ht="26.25">
      <c r="C81" s="1258">
        <v>74</v>
      </c>
      <c r="D81" s="1301" t="s">
        <v>1462</v>
      </c>
      <c r="E81" s="1274">
        <v>352</v>
      </c>
      <c r="F81" s="573" t="s">
        <v>1510</v>
      </c>
      <c r="G81" s="573" t="s">
        <v>1509</v>
      </c>
      <c r="H81" s="1283" t="s">
        <v>1546</v>
      </c>
      <c r="I81" s="1300" t="s">
        <v>1512</v>
      </c>
    </row>
    <row r="82" spans="3:9" ht="26.25">
      <c r="C82" s="1258">
        <v>75</v>
      </c>
      <c r="D82" s="1301" t="s">
        <v>1467</v>
      </c>
      <c r="E82" s="1274">
        <v>190</v>
      </c>
      <c r="F82" s="573" t="s">
        <v>1510</v>
      </c>
      <c r="G82" s="573" t="s">
        <v>1509</v>
      </c>
      <c r="H82" s="1283" t="s">
        <v>1546</v>
      </c>
      <c r="I82" s="1300" t="s">
        <v>1512</v>
      </c>
    </row>
    <row r="83" spans="3:9" ht="26.25">
      <c r="C83" s="1258">
        <v>76</v>
      </c>
      <c r="D83" s="1301" t="s">
        <v>1469</v>
      </c>
      <c r="E83" s="1274">
        <v>77.73</v>
      </c>
      <c r="F83" s="573" t="s">
        <v>1510</v>
      </c>
      <c r="G83" s="573" t="s">
        <v>1509</v>
      </c>
      <c r="H83" s="1283" t="s">
        <v>1546</v>
      </c>
      <c r="I83" s="1300" t="s">
        <v>1512</v>
      </c>
    </row>
    <row r="84" spans="3:9" ht="26.25">
      <c r="C84" s="1258">
        <v>77</v>
      </c>
      <c r="D84" s="1301" t="s">
        <v>1471</v>
      </c>
      <c r="E84" s="1274">
        <v>77.73</v>
      </c>
      <c r="F84" s="573" t="s">
        <v>1510</v>
      </c>
      <c r="G84" s="573" t="s">
        <v>1509</v>
      </c>
      <c r="H84" s="1283" t="s">
        <v>1546</v>
      </c>
      <c r="I84" s="1300" t="s">
        <v>1512</v>
      </c>
    </row>
    <row r="85" spans="3:9" ht="26.25">
      <c r="C85" s="1258">
        <v>78</v>
      </c>
      <c r="D85" s="1301" t="s">
        <v>1472</v>
      </c>
      <c r="E85" s="1274">
        <v>77.73</v>
      </c>
      <c r="F85" s="573" t="s">
        <v>1510</v>
      </c>
      <c r="G85" s="573" t="s">
        <v>1509</v>
      </c>
      <c r="H85" s="1283" t="s">
        <v>1546</v>
      </c>
      <c r="I85" s="1300" t="s">
        <v>1512</v>
      </c>
    </row>
    <row r="86" spans="3:9" ht="26.25">
      <c r="C86" s="1258">
        <v>79</v>
      </c>
      <c r="D86" s="1301" t="s">
        <v>1473</v>
      </c>
      <c r="E86" s="1274">
        <v>77.73</v>
      </c>
      <c r="F86" s="573" t="s">
        <v>1510</v>
      </c>
      <c r="G86" s="573" t="s">
        <v>1509</v>
      </c>
      <c r="H86" s="1283" t="s">
        <v>1546</v>
      </c>
      <c r="I86" s="1300" t="s">
        <v>1512</v>
      </c>
    </row>
    <row r="87" spans="3:9" ht="26.25">
      <c r="C87" s="1258">
        <v>80</v>
      </c>
      <c r="D87" s="1301" t="s">
        <v>1475</v>
      </c>
      <c r="E87" s="1274">
        <v>77.73</v>
      </c>
      <c r="F87" s="573" t="s">
        <v>1510</v>
      </c>
      <c r="G87" s="573" t="s">
        <v>1509</v>
      </c>
      <c r="H87" s="1283" t="s">
        <v>1546</v>
      </c>
      <c r="I87" s="1300" t="s">
        <v>1512</v>
      </c>
    </row>
    <row r="88" spans="3:9" ht="26.25">
      <c r="C88" s="1258">
        <v>81</v>
      </c>
      <c r="D88" s="1301" t="s">
        <v>1476</v>
      </c>
      <c r="E88" s="1274">
        <v>8.64</v>
      </c>
      <c r="F88" s="573" t="s">
        <v>1510</v>
      </c>
      <c r="G88" s="573" t="s">
        <v>1509</v>
      </c>
      <c r="H88" s="1283" t="s">
        <v>1546</v>
      </c>
      <c r="I88" s="1300" t="s">
        <v>1512</v>
      </c>
    </row>
    <row r="89" spans="3:9" ht="26.25">
      <c r="C89" s="1258">
        <v>82</v>
      </c>
      <c r="D89" s="1301" t="s">
        <v>1477</v>
      </c>
      <c r="E89" s="1274">
        <v>8.64</v>
      </c>
      <c r="F89" s="573" t="s">
        <v>1510</v>
      </c>
      <c r="G89" s="573" t="s">
        <v>1509</v>
      </c>
      <c r="H89" s="1283" t="s">
        <v>1546</v>
      </c>
      <c r="I89" s="1300" t="s">
        <v>1512</v>
      </c>
    </row>
    <row r="90" spans="3:9" ht="26.25">
      <c r="C90" s="1258">
        <v>83</v>
      </c>
      <c r="D90" s="1301" t="s">
        <v>1487</v>
      </c>
      <c r="E90" s="1274">
        <v>190</v>
      </c>
      <c r="F90" s="573" t="s">
        <v>1510</v>
      </c>
      <c r="G90" s="573" t="s">
        <v>1509</v>
      </c>
      <c r="H90" s="1283" t="s">
        <v>1546</v>
      </c>
      <c r="I90" s="1300" t="s">
        <v>1512</v>
      </c>
    </row>
    <row r="91" spans="3:9" ht="26.25">
      <c r="C91" s="1258">
        <v>84</v>
      </c>
      <c r="D91" s="1301" t="s">
        <v>1488</v>
      </c>
      <c r="E91" s="1274">
        <v>190</v>
      </c>
      <c r="F91" s="573" t="s">
        <v>1510</v>
      </c>
      <c r="G91" s="573" t="s">
        <v>1509</v>
      </c>
      <c r="H91" s="1283" t="s">
        <v>1546</v>
      </c>
      <c r="I91" s="1300" t="s">
        <v>1512</v>
      </c>
    </row>
    <row r="92" spans="3:9" ht="26.25">
      <c r="C92" s="1258">
        <v>85</v>
      </c>
      <c r="D92" s="1301" t="s">
        <v>1489</v>
      </c>
      <c r="E92" s="1274">
        <v>190</v>
      </c>
      <c r="F92" s="573" t="s">
        <v>1510</v>
      </c>
      <c r="G92" s="573" t="s">
        <v>1509</v>
      </c>
      <c r="H92" s="1283" t="s">
        <v>1546</v>
      </c>
      <c r="I92" s="1300" t="s">
        <v>1512</v>
      </c>
    </row>
    <row r="93" spans="3:9" ht="15" customHeight="1">
      <c r="C93" s="1258">
        <v>86</v>
      </c>
      <c r="D93" s="1301" t="s">
        <v>1494</v>
      </c>
      <c r="E93" s="1274">
        <v>190</v>
      </c>
      <c r="F93" s="573" t="s">
        <v>1510</v>
      </c>
      <c r="G93" s="573" t="s">
        <v>1509</v>
      </c>
      <c r="H93" s="1283" t="s">
        <v>1546</v>
      </c>
      <c r="I93" s="1300" t="s">
        <v>1512</v>
      </c>
    </row>
    <row r="94" spans="3:9" ht="26.25">
      <c r="C94" s="1258">
        <v>87</v>
      </c>
      <c r="D94" s="1301" t="s">
        <v>1498</v>
      </c>
      <c r="E94" s="1274">
        <v>10</v>
      </c>
      <c r="F94" s="573" t="s">
        <v>1510</v>
      </c>
      <c r="G94" s="573" t="s">
        <v>1509</v>
      </c>
      <c r="H94" s="1283" t="s">
        <v>1546</v>
      </c>
      <c r="I94" s="1300" t="s">
        <v>1512</v>
      </c>
    </row>
    <row r="95" spans="3:9" ht="15" customHeight="1">
      <c r="C95" s="1258">
        <v>88</v>
      </c>
      <c r="D95" s="1301" t="s">
        <v>1501</v>
      </c>
      <c r="E95" s="1274">
        <v>190</v>
      </c>
      <c r="F95" s="573" t="s">
        <v>1510</v>
      </c>
      <c r="G95" s="573" t="s">
        <v>1509</v>
      </c>
      <c r="H95" s="1283" t="s">
        <v>1546</v>
      </c>
      <c r="I95" s="1300" t="s">
        <v>1512</v>
      </c>
    </row>
    <row r="96" spans="3:9" ht="15.75" customHeight="1" thickBot="1">
      <c r="C96" s="1282">
        <v>89</v>
      </c>
      <c r="D96" s="1309" t="s">
        <v>1507</v>
      </c>
      <c r="E96" s="1275">
        <v>130</v>
      </c>
      <c r="F96" s="1265" t="s">
        <v>1510</v>
      </c>
      <c r="G96" s="1265" t="s">
        <v>1509</v>
      </c>
      <c r="H96" s="1310" t="s">
        <v>1546</v>
      </c>
      <c r="I96" s="1311" t="s">
        <v>1512</v>
      </c>
    </row>
    <row r="97" spans="3:9">
      <c r="C97" s="1312">
        <v>1</v>
      </c>
      <c r="D97" s="1313" t="s">
        <v>1530</v>
      </c>
      <c r="E97" s="1314">
        <v>135</v>
      </c>
      <c r="F97" s="1315">
        <v>2015</v>
      </c>
      <c r="G97" s="1315" t="s">
        <v>1535</v>
      </c>
      <c r="H97" s="1315" t="s">
        <v>1531</v>
      </c>
      <c r="I97" s="1316" t="s">
        <v>1512</v>
      </c>
    </row>
    <row r="98" spans="3:9">
      <c r="C98" s="569">
        <v>2</v>
      </c>
      <c r="D98" s="570" t="s">
        <v>1532</v>
      </c>
      <c r="E98" s="1278">
        <v>440</v>
      </c>
      <c r="F98" s="572">
        <v>2015</v>
      </c>
      <c r="G98" s="573"/>
      <c r="H98" s="572" t="s">
        <v>1533</v>
      </c>
      <c r="I98" s="1317" t="s">
        <v>1512</v>
      </c>
    </row>
    <row r="99" spans="3:9">
      <c r="C99" s="569">
        <v>3</v>
      </c>
      <c r="D99" s="570" t="s">
        <v>1521</v>
      </c>
      <c r="E99" s="1278">
        <v>1300</v>
      </c>
      <c r="F99" s="572">
        <v>2015</v>
      </c>
      <c r="G99" s="573" t="s">
        <v>1509</v>
      </c>
      <c r="H99" s="573" t="s">
        <v>1511</v>
      </c>
      <c r="I99" s="1317" t="s">
        <v>1512</v>
      </c>
    </row>
    <row r="100" spans="3:9" ht="15.75" thickBot="1">
      <c r="C100" s="1318">
        <v>4</v>
      </c>
      <c r="D100" s="1319" t="s">
        <v>1538</v>
      </c>
      <c r="E100" s="1320">
        <v>156.75</v>
      </c>
      <c r="F100" s="1321">
        <v>2015</v>
      </c>
      <c r="G100" s="1302" t="s">
        <v>1539</v>
      </c>
      <c r="H100" s="1302" t="s">
        <v>1511</v>
      </c>
      <c r="I100" s="1322" t="s">
        <v>1512</v>
      </c>
    </row>
    <row r="101" spans="3:9" ht="15.75" thickBot="1">
      <c r="C101" s="1272"/>
      <c r="D101" s="1324" t="s">
        <v>1549</v>
      </c>
      <c r="E101" s="1323">
        <f>SUM(E8:E100)</f>
        <v>14941.979999999996</v>
      </c>
      <c r="F101" s="1288"/>
      <c r="G101" s="1288"/>
      <c r="H101" s="1288"/>
      <c r="I101" s="1289"/>
    </row>
    <row r="102" spans="3:9">
      <c r="C102" s="1279"/>
      <c r="D102" s="1286"/>
      <c r="E102" s="1287"/>
      <c r="F102" s="1286"/>
      <c r="G102" s="1286"/>
      <c r="H102" s="1286"/>
      <c r="I102" s="1286"/>
    </row>
    <row r="103" spans="3:9">
      <c r="C103" s="1283"/>
      <c r="D103" s="1284"/>
      <c r="E103" s="1285"/>
      <c r="F103" s="1284"/>
      <c r="G103" s="1284"/>
      <c r="H103" s="1284"/>
      <c r="I103" s="1284"/>
    </row>
    <row r="104" spans="3:9">
      <c r="C104" s="1283"/>
      <c r="D104" s="1276"/>
      <c r="E104" s="1285"/>
      <c r="F104" s="1276"/>
      <c r="G104" s="1276"/>
      <c r="H104" s="1276"/>
      <c r="I104" s="1276"/>
    </row>
    <row r="105" spans="3:9" ht="15.75" thickBot="1">
      <c r="C105" s="1268"/>
      <c r="D105" s="1265"/>
      <c r="E105" s="1280"/>
      <c r="F105" s="1265"/>
      <c r="G105" s="1265"/>
      <c r="H105" s="1265"/>
      <c r="I105" s="1281"/>
    </row>
    <row r="106" spans="3:9" ht="15.75" thickBot="1">
      <c r="C106" s="1269">
        <v>1</v>
      </c>
      <c r="D106" s="1267" t="s">
        <v>1050</v>
      </c>
      <c r="E106" s="1306">
        <v>54746</v>
      </c>
      <c r="F106" s="1266">
        <v>2015</v>
      </c>
      <c r="G106" s="1266" t="s">
        <v>1529</v>
      </c>
      <c r="H106" s="1304" t="s">
        <v>1528</v>
      </c>
      <c r="I106" s="1267" t="s">
        <v>1512</v>
      </c>
    </row>
    <row r="107" spans="3:9">
      <c r="C107" s="569"/>
      <c r="D107" s="570"/>
      <c r="E107" s="571"/>
      <c r="F107" s="572"/>
      <c r="G107" s="572"/>
      <c r="H107" s="572"/>
      <c r="I107" s="570"/>
    </row>
    <row r="108" spans="3:9">
      <c r="C108" s="569"/>
      <c r="D108" s="570"/>
      <c r="E108" s="571"/>
      <c r="F108" s="572"/>
      <c r="G108" s="572"/>
      <c r="H108" s="572"/>
      <c r="I108" s="570"/>
    </row>
    <row r="109" spans="3:9">
      <c r="C109" s="569"/>
      <c r="D109" s="570"/>
      <c r="E109" s="571"/>
      <c r="F109" s="572"/>
      <c r="G109" s="572"/>
      <c r="H109" s="572"/>
      <c r="I109" s="1277"/>
    </row>
    <row r="110" spans="3:9">
      <c r="C110" s="569"/>
      <c r="D110" s="570"/>
      <c r="E110" s="571"/>
      <c r="F110" s="572"/>
      <c r="G110" s="573"/>
      <c r="H110" s="573"/>
      <c r="I110" s="1276"/>
    </row>
    <row r="111" spans="3:9">
      <c r="C111" s="569"/>
      <c r="D111" s="570"/>
      <c r="E111" s="571"/>
      <c r="F111" s="572"/>
      <c r="G111" s="573"/>
      <c r="H111" s="573"/>
      <c r="I111" s="1276"/>
    </row>
    <row r="112" spans="3:9">
      <c r="C112" s="569"/>
      <c r="D112" s="570"/>
      <c r="E112" s="571"/>
      <c r="F112" s="572"/>
      <c r="G112" s="573"/>
      <c r="H112" s="573"/>
      <c r="I112" s="1276"/>
    </row>
    <row r="113" spans="3:9" ht="38.25" customHeight="1">
      <c r="C113" s="569"/>
      <c r="D113" s="570"/>
      <c r="E113" s="571"/>
      <c r="F113" s="572"/>
      <c r="G113" s="1885" t="s">
        <v>594</v>
      </c>
      <c r="H113" s="1886"/>
      <c r="I113" s="1887"/>
    </row>
    <row r="114" spans="3:9">
      <c r="C114" s="569">
        <v>1</v>
      </c>
      <c r="D114" s="570" t="s">
        <v>1534</v>
      </c>
      <c r="E114" s="571">
        <v>4840</v>
      </c>
      <c r="F114" s="572">
        <v>2015</v>
      </c>
      <c r="G114" s="573" t="s">
        <v>1509</v>
      </c>
      <c r="H114" s="572" t="s">
        <v>1511</v>
      </c>
      <c r="I114" s="1276" t="s">
        <v>1524</v>
      </c>
    </row>
    <row r="115" spans="3:9">
      <c r="C115" s="569">
        <v>2</v>
      </c>
      <c r="D115" s="570" t="s">
        <v>1536</v>
      </c>
      <c r="E115" s="571">
        <v>1245</v>
      </c>
      <c r="F115" s="572">
        <v>2015</v>
      </c>
      <c r="G115" s="573" t="s">
        <v>1509</v>
      </c>
      <c r="H115" s="572" t="s">
        <v>1537</v>
      </c>
      <c r="I115" s="573" t="s">
        <v>1524</v>
      </c>
    </row>
    <row r="116" spans="3:9">
      <c r="C116" s="569">
        <v>3</v>
      </c>
      <c r="D116" s="570" t="s">
        <v>1540</v>
      </c>
      <c r="E116" s="571">
        <v>1312.5</v>
      </c>
      <c r="F116" s="572">
        <v>2015</v>
      </c>
      <c r="G116" s="573" t="s">
        <v>1509</v>
      </c>
      <c r="H116" s="572" t="s">
        <v>1543</v>
      </c>
      <c r="I116" s="573" t="s">
        <v>1524</v>
      </c>
    </row>
    <row r="117" spans="3:9">
      <c r="C117" s="569">
        <v>4</v>
      </c>
      <c r="D117" s="570" t="s">
        <v>1541</v>
      </c>
      <c r="E117" s="571">
        <v>2480.12</v>
      </c>
      <c r="F117" s="572">
        <v>2015</v>
      </c>
      <c r="G117" s="573" t="s">
        <v>1509</v>
      </c>
      <c r="H117" s="572" t="s">
        <v>1542</v>
      </c>
      <c r="I117" s="573" t="s">
        <v>1524</v>
      </c>
    </row>
    <row r="118" spans="3:9" ht="15.75" thickBot="1">
      <c r="C118" s="569">
        <v>5</v>
      </c>
      <c r="D118" s="1261" t="s">
        <v>1544</v>
      </c>
      <c r="E118" s="1264">
        <v>168</v>
      </c>
      <c r="F118" s="1260">
        <v>2015</v>
      </c>
      <c r="G118" s="1265" t="s">
        <v>1509</v>
      </c>
      <c r="H118" s="1260" t="s">
        <v>1545</v>
      </c>
      <c r="I118" s="1265" t="s">
        <v>1524</v>
      </c>
    </row>
    <row r="119" spans="3:9" ht="15.75" thickBot="1">
      <c r="C119" s="1258"/>
      <c r="D119" s="1324" t="s">
        <v>1549</v>
      </c>
      <c r="E119" s="1304">
        <f>SUM(E114:E118)</f>
        <v>10045.619999999999</v>
      </c>
      <c r="F119" s="1262"/>
      <c r="G119" s="1262"/>
      <c r="H119" s="1262"/>
      <c r="I119" s="1263"/>
    </row>
    <row r="120" spans="3:9">
      <c r="C120" s="569"/>
      <c r="D120" s="570"/>
      <c r="E120" s="571"/>
      <c r="F120" s="572"/>
      <c r="G120" s="572"/>
      <c r="H120" s="572"/>
      <c r="I120" s="572"/>
    </row>
    <row r="121" spans="3:9">
      <c r="C121" s="569"/>
      <c r="D121" s="570"/>
      <c r="E121" s="571"/>
      <c r="F121" s="572"/>
      <c r="G121" s="572"/>
      <c r="H121" s="572"/>
      <c r="I121" s="573"/>
    </row>
    <row r="122" spans="3:9" ht="15.75" thickBot="1">
      <c r="C122" s="1268"/>
      <c r="D122" s="1261"/>
      <c r="E122" s="1264"/>
      <c r="F122" s="1260"/>
      <c r="G122" s="1260"/>
      <c r="H122" s="1260"/>
      <c r="I122" s="1261"/>
    </row>
    <row r="123" spans="3:9" ht="15.75" thickBot="1">
      <c r="C123" s="1308"/>
      <c r="D123" s="1307" t="s">
        <v>1548</v>
      </c>
      <c r="E123" s="1306">
        <f>E119+E106+E101</f>
        <v>79733.599999999991</v>
      </c>
      <c r="F123" s="1304"/>
      <c r="G123" s="1304"/>
      <c r="H123" s="1304"/>
      <c r="I123" s="1307"/>
    </row>
    <row r="124" spans="3:9">
      <c r="C124" s="633"/>
      <c r="D124" s="575"/>
      <c r="E124" s="575"/>
      <c r="F124" s="575"/>
      <c r="G124" s="575"/>
      <c r="H124" s="575"/>
      <c r="I124" s="575"/>
    </row>
    <row r="125" spans="3:9" ht="15.75">
      <c r="C125" s="633"/>
      <c r="D125" s="575" t="s">
        <v>647</v>
      </c>
      <c r="E125" s="575"/>
      <c r="F125" s="575"/>
      <c r="G125" s="332" t="s">
        <v>655</v>
      </c>
      <c r="H125" s="575"/>
      <c r="I125" s="575"/>
    </row>
    <row r="126" spans="3:9" ht="15.75">
      <c r="C126" s="633"/>
      <c r="D126" s="575" t="s">
        <v>49</v>
      </c>
      <c r="E126" s="575"/>
      <c r="F126" s="575"/>
      <c r="G126" s="332" t="s">
        <v>655</v>
      </c>
      <c r="H126" s="575"/>
      <c r="I126" s="575"/>
    </row>
    <row r="127" spans="3:9">
      <c r="C127" s="633"/>
      <c r="D127" s="575" t="s">
        <v>649</v>
      </c>
      <c r="E127" s="575"/>
      <c r="F127" s="575"/>
      <c r="G127" s="575"/>
      <c r="H127" s="575"/>
      <c r="I127" s="575"/>
    </row>
    <row r="128" spans="3:9">
      <c r="C128" s="633"/>
      <c r="D128" s="575"/>
      <c r="E128" s="575"/>
      <c r="F128" s="575"/>
      <c r="G128" s="575"/>
      <c r="H128" s="575"/>
      <c r="I128" s="575"/>
    </row>
    <row r="131" spans="4:5" ht="45" customHeight="1">
      <c r="D131" s="1869"/>
      <c r="E131" s="1869"/>
    </row>
  </sheetData>
  <sheetProtection algorithmName="SHA-512" hashValue="5Kbk4wY54hADlSzYQE4iXzZj/7mWUGZq++RiW+DVLekeuWN+f12UGevC0bIQHmlThSztsJZPdggUAziuxZk2CQ==" saltValue="KEyg+a4jBrSIQVH1al2oSg==" spinCount="100000" sheet="1" objects="1" scenarios="1"/>
  <mergeCells count="6">
    <mergeCell ref="D131:E131"/>
    <mergeCell ref="C2:I2"/>
    <mergeCell ref="C3:I3"/>
    <mergeCell ref="C4:I4"/>
    <mergeCell ref="G7:I7"/>
    <mergeCell ref="G113:I113"/>
  </mergeCells>
  <pageMargins left="0" right="0" top="0" bottom="0" header="0" footer="0"/>
  <pageSetup scale="7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  <pageSetUpPr fitToPage="1"/>
  </sheetPr>
  <dimension ref="A1:GW47"/>
  <sheetViews>
    <sheetView zoomScaleNormal="100" zoomScaleSheetLayoutView="85" workbookViewId="0">
      <selection activeCell="C25" sqref="C25:F26"/>
    </sheetView>
  </sheetViews>
  <sheetFormatPr defaultRowHeight="18"/>
  <cols>
    <col min="1" max="1" width="9.140625" style="1006"/>
    <col min="2" max="2" width="5.28515625" style="1007" customWidth="1"/>
    <col min="3" max="3" width="67.42578125" style="1008" customWidth="1"/>
    <col min="4" max="4" width="12.140625" style="714" customWidth="1"/>
    <col min="5" max="6" width="20.28515625" style="714" bestFit="1" customWidth="1"/>
    <col min="7" max="242" width="9.140625" style="714"/>
    <col min="243" max="243" width="55.42578125" style="714" customWidth="1"/>
    <col min="244" max="244" width="12.85546875" style="714" customWidth="1"/>
    <col min="245" max="245" width="13.85546875" style="714" customWidth="1"/>
    <col min="246" max="498" width="9.140625" style="714"/>
    <col min="499" max="499" width="55.42578125" style="714" customWidth="1"/>
    <col min="500" max="500" width="12.85546875" style="714" customWidth="1"/>
    <col min="501" max="501" width="13.85546875" style="714" customWidth="1"/>
    <col min="502" max="754" width="9.140625" style="714"/>
    <col min="755" max="755" width="55.42578125" style="714" customWidth="1"/>
    <col min="756" max="756" width="12.85546875" style="714" customWidth="1"/>
    <col min="757" max="757" width="13.85546875" style="714" customWidth="1"/>
    <col min="758" max="1010" width="9.140625" style="714"/>
    <col min="1011" max="1011" width="55.42578125" style="714" customWidth="1"/>
    <col min="1012" max="1012" width="12.85546875" style="714" customWidth="1"/>
    <col min="1013" max="1013" width="13.85546875" style="714" customWidth="1"/>
    <col min="1014" max="1266" width="9.140625" style="714"/>
    <col min="1267" max="1267" width="55.42578125" style="714" customWidth="1"/>
    <col min="1268" max="1268" width="12.85546875" style="714" customWidth="1"/>
    <col min="1269" max="1269" width="13.85546875" style="714" customWidth="1"/>
    <col min="1270" max="1522" width="9.140625" style="714"/>
    <col min="1523" max="1523" width="55.42578125" style="714" customWidth="1"/>
    <col min="1524" max="1524" width="12.85546875" style="714" customWidth="1"/>
    <col min="1525" max="1525" width="13.85546875" style="714" customWidth="1"/>
    <col min="1526" max="1778" width="9.140625" style="714"/>
    <col min="1779" max="1779" width="55.42578125" style="714" customWidth="1"/>
    <col min="1780" max="1780" width="12.85546875" style="714" customWidth="1"/>
    <col min="1781" max="1781" width="13.85546875" style="714" customWidth="1"/>
    <col min="1782" max="2034" width="9.140625" style="714"/>
    <col min="2035" max="2035" width="55.42578125" style="714" customWidth="1"/>
    <col min="2036" max="2036" width="12.85546875" style="714" customWidth="1"/>
    <col min="2037" max="2037" width="13.85546875" style="714" customWidth="1"/>
    <col min="2038" max="2290" width="9.140625" style="714"/>
    <col min="2291" max="2291" width="55.42578125" style="714" customWidth="1"/>
    <col min="2292" max="2292" width="12.85546875" style="714" customWidth="1"/>
    <col min="2293" max="2293" width="13.85546875" style="714" customWidth="1"/>
    <col min="2294" max="2546" width="9.140625" style="714"/>
    <col min="2547" max="2547" width="55.42578125" style="714" customWidth="1"/>
    <col min="2548" max="2548" width="12.85546875" style="714" customWidth="1"/>
    <col min="2549" max="2549" width="13.85546875" style="714" customWidth="1"/>
    <col min="2550" max="2802" width="9.140625" style="714"/>
    <col min="2803" max="2803" width="55.42578125" style="714" customWidth="1"/>
    <col min="2804" max="2804" width="12.85546875" style="714" customWidth="1"/>
    <col min="2805" max="2805" width="13.85546875" style="714" customWidth="1"/>
    <col min="2806" max="3058" width="9.140625" style="714"/>
    <col min="3059" max="3059" width="55.42578125" style="714" customWidth="1"/>
    <col min="3060" max="3060" width="12.85546875" style="714" customWidth="1"/>
    <col min="3061" max="3061" width="13.85546875" style="714" customWidth="1"/>
    <col min="3062" max="3314" width="9.140625" style="714"/>
    <col min="3315" max="3315" width="55.42578125" style="714" customWidth="1"/>
    <col min="3316" max="3316" width="12.85546875" style="714" customWidth="1"/>
    <col min="3317" max="3317" width="13.85546875" style="714" customWidth="1"/>
    <col min="3318" max="3570" width="9.140625" style="714"/>
    <col min="3571" max="3571" width="55.42578125" style="714" customWidth="1"/>
    <col min="3572" max="3572" width="12.85546875" style="714" customWidth="1"/>
    <col min="3573" max="3573" width="13.85546875" style="714" customWidth="1"/>
    <col min="3574" max="3826" width="9.140625" style="714"/>
    <col min="3827" max="3827" width="55.42578125" style="714" customWidth="1"/>
    <col min="3828" max="3828" width="12.85546875" style="714" customWidth="1"/>
    <col min="3829" max="3829" width="13.85546875" style="714" customWidth="1"/>
    <col min="3830" max="4082" width="9.140625" style="714"/>
    <col min="4083" max="4083" width="55.42578125" style="714" customWidth="1"/>
    <col min="4084" max="4084" width="12.85546875" style="714" customWidth="1"/>
    <col min="4085" max="4085" width="13.85546875" style="714" customWidth="1"/>
    <col min="4086" max="4338" width="9.140625" style="714"/>
    <col min="4339" max="4339" width="55.42578125" style="714" customWidth="1"/>
    <col min="4340" max="4340" width="12.85546875" style="714" customWidth="1"/>
    <col min="4341" max="4341" width="13.85546875" style="714" customWidth="1"/>
    <col min="4342" max="4594" width="9.140625" style="714"/>
    <col min="4595" max="4595" width="55.42578125" style="714" customWidth="1"/>
    <col min="4596" max="4596" width="12.85546875" style="714" customWidth="1"/>
    <col min="4597" max="4597" width="13.85546875" style="714" customWidth="1"/>
    <col min="4598" max="4850" width="9.140625" style="714"/>
    <col min="4851" max="4851" width="55.42578125" style="714" customWidth="1"/>
    <col min="4852" max="4852" width="12.85546875" style="714" customWidth="1"/>
    <col min="4853" max="4853" width="13.85546875" style="714" customWidth="1"/>
    <col min="4854" max="5106" width="9.140625" style="714"/>
    <col min="5107" max="5107" width="55.42578125" style="714" customWidth="1"/>
    <col min="5108" max="5108" width="12.85546875" style="714" customWidth="1"/>
    <col min="5109" max="5109" width="13.85546875" style="714" customWidth="1"/>
    <col min="5110" max="5362" width="9.140625" style="714"/>
    <col min="5363" max="5363" width="55.42578125" style="714" customWidth="1"/>
    <col min="5364" max="5364" width="12.85546875" style="714" customWidth="1"/>
    <col min="5365" max="5365" width="13.85546875" style="714" customWidth="1"/>
    <col min="5366" max="5618" width="9.140625" style="714"/>
    <col min="5619" max="5619" width="55.42578125" style="714" customWidth="1"/>
    <col min="5620" max="5620" width="12.85546875" style="714" customWidth="1"/>
    <col min="5621" max="5621" width="13.85546875" style="714" customWidth="1"/>
    <col min="5622" max="5874" width="9.140625" style="714"/>
    <col min="5875" max="5875" width="55.42578125" style="714" customWidth="1"/>
    <col min="5876" max="5876" width="12.85546875" style="714" customWidth="1"/>
    <col min="5877" max="5877" width="13.85546875" style="714" customWidth="1"/>
    <col min="5878" max="6130" width="9.140625" style="714"/>
    <col min="6131" max="6131" width="55.42578125" style="714" customWidth="1"/>
    <col min="6132" max="6132" width="12.85546875" style="714" customWidth="1"/>
    <col min="6133" max="6133" width="13.85546875" style="714" customWidth="1"/>
    <col min="6134" max="6386" width="9.140625" style="714"/>
    <col min="6387" max="6387" width="55.42578125" style="714" customWidth="1"/>
    <col min="6388" max="6388" width="12.85546875" style="714" customWidth="1"/>
    <col min="6389" max="6389" width="13.85546875" style="714" customWidth="1"/>
    <col min="6390" max="6642" width="9.140625" style="714"/>
    <col min="6643" max="6643" width="55.42578125" style="714" customWidth="1"/>
    <col min="6644" max="6644" width="12.85546875" style="714" customWidth="1"/>
    <col min="6645" max="6645" width="13.85546875" style="714" customWidth="1"/>
    <col min="6646" max="6898" width="9.140625" style="714"/>
    <col min="6899" max="6899" width="55.42578125" style="714" customWidth="1"/>
    <col min="6900" max="6900" width="12.85546875" style="714" customWidth="1"/>
    <col min="6901" max="6901" width="13.85546875" style="714" customWidth="1"/>
    <col min="6902" max="7154" width="9.140625" style="714"/>
    <col min="7155" max="7155" width="55.42578125" style="714" customWidth="1"/>
    <col min="7156" max="7156" width="12.85546875" style="714" customWidth="1"/>
    <col min="7157" max="7157" width="13.85546875" style="714" customWidth="1"/>
    <col min="7158" max="7410" width="9.140625" style="714"/>
    <col min="7411" max="7411" width="55.42578125" style="714" customWidth="1"/>
    <col min="7412" max="7412" width="12.85546875" style="714" customWidth="1"/>
    <col min="7413" max="7413" width="13.85546875" style="714" customWidth="1"/>
    <col min="7414" max="7666" width="9.140625" style="714"/>
    <col min="7667" max="7667" width="55.42578125" style="714" customWidth="1"/>
    <col min="7668" max="7668" width="12.85546875" style="714" customWidth="1"/>
    <col min="7669" max="7669" width="13.85546875" style="714" customWidth="1"/>
    <col min="7670" max="7922" width="9.140625" style="714"/>
    <col min="7923" max="7923" width="55.42578125" style="714" customWidth="1"/>
    <col min="7924" max="7924" width="12.85546875" style="714" customWidth="1"/>
    <col min="7925" max="7925" width="13.85546875" style="714" customWidth="1"/>
    <col min="7926" max="8178" width="9.140625" style="714"/>
    <col min="8179" max="8179" width="55.42578125" style="714" customWidth="1"/>
    <col min="8180" max="8180" width="12.85546875" style="714" customWidth="1"/>
    <col min="8181" max="8181" width="13.85546875" style="714" customWidth="1"/>
    <col min="8182" max="8434" width="9.140625" style="714"/>
    <col min="8435" max="8435" width="55.42578125" style="714" customWidth="1"/>
    <col min="8436" max="8436" width="12.85546875" style="714" customWidth="1"/>
    <col min="8437" max="8437" width="13.85546875" style="714" customWidth="1"/>
    <col min="8438" max="8690" width="9.140625" style="714"/>
    <col min="8691" max="8691" width="55.42578125" style="714" customWidth="1"/>
    <col min="8692" max="8692" width="12.85546875" style="714" customWidth="1"/>
    <col min="8693" max="8693" width="13.85546875" style="714" customWidth="1"/>
    <col min="8694" max="8946" width="9.140625" style="714"/>
    <col min="8947" max="8947" width="55.42578125" style="714" customWidth="1"/>
    <col min="8948" max="8948" width="12.85546875" style="714" customWidth="1"/>
    <col min="8949" max="8949" width="13.85546875" style="714" customWidth="1"/>
    <col min="8950" max="9202" width="9.140625" style="714"/>
    <col min="9203" max="9203" width="55.42578125" style="714" customWidth="1"/>
    <col min="9204" max="9204" width="12.85546875" style="714" customWidth="1"/>
    <col min="9205" max="9205" width="13.85546875" style="714" customWidth="1"/>
    <col min="9206" max="9458" width="9.140625" style="714"/>
    <col min="9459" max="9459" width="55.42578125" style="714" customWidth="1"/>
    <col min="9460" max="9460" width="12.85546875" style="714" customWidth="1"/>
    <col min="9461" max="9461" width="13.85546875" style="714" customWidth="1"/>
    <col min="9462" max="9714" width="9.140625" style="714"/>
    <col min="9715" max="9715" width="55.42578125" style="714" customWidth="1"/>
    <col min="9716" max="9716" width="12.85546875" style="714" customWidth="1"/>
    <col min="9717" max="9717" width="13.85546875" style="714" customWidth="1"/>
    <col min="9718" max="9970" width="9.140625" style="714"/>
    <col min="9971" max="9971" width="55.42578125" style="714" customWidth="1"/>
    <col min="9972" max="9972" width="12.85546875" style="714" customWidth="1"/>
    <col min="9973" max="9973" width="13.85546875" style="714" customWidth="1"/>
    <col min="9974" max="10226" width="9.140625" style="714"/>
    <col min="10227" max="10227" width="55.42578125" style="714" customWidth="1"/>
    <col min="10228" max="10228" width="12.85546875" style="714" customWidth="1"/>
    <col min="10229" max="10229" width="13.85546875" style="714" customWidth="1"/>
    <col min="10230" max="10482" width="9.140625" style="714"/>
    <col min="10483" max="10483" width="55.42578125" style="714" customWidth="1"/>
    <col min="10484" max="10484" width="12.85546875" style="714" customWidth="1"/>
    <col min="10485" max="10485" width="13.85546875" style="714" customWidth="1"/>
    <col min="10486" max="10738" width="9.140625" style="714"/>
    <col min="10739" max="10739" width="55.42578125" style="714" customWidth="1"/>
    <col min="10740" max="10740" width="12.85546875" style="714" customWidth="1"/>
    <col min="10741" max="10741" width="13.85546875" style="714" customWidth="1"/>
    <col min="10742" max="10994" width="9.140625" style="714"/>
    <col min="10995" max="10995" width="55.42578125" style="714" customWidth="1"/>
    <col min="10996" max="10996" width="12.85546875" style="714" customWidth="1"/>
    <col min="10997" max="10997" width="13.85546875" style="714" customWidth="1"/>
    <col min="10998" max="11250" width="9.140625" style="714"/>
    <col min="11251" max="11251" width="55.42578125" style="714" customWidth="1"/>
    <col min="11252" max="11252" width="12.85546875" style="714" customWidth="1"/>
    <col min="11253" max="11253" width="13.85546875" style="714" customWidth="1"/>
    <col min="11254" max="11506" width="9.140625" style="714"/>
    <col min="11507" max="11507" width="55.42578125" style="714" customWidth="1"/>
    <col min="11508" max="11508" width="12.85546875" style="714" customWidth="1"/>
    <col min="11509" max="11509" width="13.85546875" style="714" customWidth="1"/>
    <col min="11510" max="11762" width="9.140625" style="714"/>
    <col min="11763" max="11763" width="55.42578125" style="714" customWidth="1"/>
    <col min="11764" max="11764" width="12.85546875" style="714" customWidth="1"/>
    <col min="11765" max="11765" width="13.85546875" style="714" customWidth="1"/>
    <col min="11766" max="12018" width="9.140625" style="714"/>
    <col min="12019" max="12019" width="55.42578125" style="714" customWidth="1"/>
    <col min="12020" max="12020" width="12.85546875" style="714" customWidth="1"/>
    <col min="12021" max="12021" width="13.85546875" style="714" customWidth="1"/>
    <col min="12022" max="12274" width="9.140625" style="714"/>
    <col min="12275" max="12275" width="55.42578125" style="714" customWidth="1"/>
    <col min="12276" max="12276" width="12.85546875" style="714" customWidth="1"/>
    <col min="12277" max="12277" width="13.85546875" style="714" customWidth="1"/>
    <col min="12278" max="12530" width="9.140625" style="714"/>
    <col min="12531" max="12531" width="55.42578125" style="714" customWidth="1"/>
    <col min="12532" max="12532" width="12.85546875" style="714" customWidth="1"/>
    <col min="12533" max="12533" width="13.85546875" style="714" customWidth="1"/>
    <col min="12534" max="12786" width="9.140625" style="714"/>
    <col min="12787" max="12787" width="55.42578125" style="714" customWidth="1"/>
    <col min="12788" max="12788" width="12.85546875" style="714" customWidth="1"/>
    <col min="12789" max="12789" width="13.85546875" style="714" customWidth="1"/>
    <col min="12790" max="13042" width="9.140625" style="714"/>
    <col min="13043" max="13043" width="55.42578125" style="714" customWidth="1"/>
    <col min="13044" max="13044" width="12.85546875" style="714" customWidth="1"/>
    <col min="13045" max="13045" width="13.85546875" style="714" customWidth="1"/>
    <col min="13046" max="13298" width="9.140625" style="714"/>
    <col min="13299" max="13299" width="55.42578125" style="714" customWidth="1"/>
    <col min="13300" max="13300" width="12.85546875" style="714" customWidth="1"/>
    <col min="13301" max="13301" width="13.85546875" style="714" customWidth="1"/>
    <col min="13302" max="13554" width="9.140625" style="714"/>
    <col min="13555" max="13555" width="55.42578125" style="714" customWidth="1"/>
    <col min="13556" max="13556" width="12.85546875" style="714" customWidth="1"/>
    <col min="13557" max="13557" width="13.85546875" style="714" customWidth="1"/>
    <col min="13558" max="13810" width="9.140625" style="714"/>
    <col min="13811" max="13811" width="55.42578125" style="714" customWidth="1"/>
    <col min="13812" max="13812" width="12.85546875" style="714" customWidth="1"/>
    <col min="13813" max="13813" width="13.85546875" style="714" customWidth="1"/>
    <col min="13814" max="14066" width="9.140625" style="714"/>
    <col min="14067" max="14067" width="55.42578125" style="714" customWidth="1"/>
    <col min="14068" max="14068" width="12.85546875" style="714" customWidth="1"/>
    <col min="14069" max="14069" width="13.85546875" style="714" customWidth="1"/>
    <col min="14070" max="14322" width="9.140625" style="714"/>
    <col min="14323" max="14323" width="55.42578125" style="714" customWidth="1"/>
    <col min="14324" max="14324" width="12.85546875" style="714" customWidth="1"/>
    <col min="14325" max="14325" width="13.85546875" style="714" customWidth="1"/>
    <col min="14326" max="14578" width="9.140625" style="714"/>
    <col min="14579" max="14579" width="55.42578125" style="714" customWidth="1"/>
    <col min="14580" max="14580" width="12.85546875" style="714" customWidth="1"/>
    <col min="14581" max="14581" width="13.85546875" style="714" customWidth="1"/>
    <col min="14582" max="14834" width="9.140625" style="714"/>
    <col min="14835" max="14835" width="55.42578125" style="714" customWidth="1"/>
    <col min="14836" max="14836" width="12.85546875" style="714" customWidth="1"/>
    <col min="14837" max="14837" width="13.85546875" style="714" customWidth="1"/>
    <col min="14838" max="15090" width="9.140625" style="714"/>
    <col min="15091" max="15091" width="55.42578125" style="714" customWidth="1"/>
    <col min="15092" max="15092" width="12.85546875" style="714" customWidth="1"/>
    <col min="15093" max="15093" width="13.85546875" style="714" customWidth="1"/>
    <col min="15094" max="15346" width="9.140625" style="714"/>
    <col min="15347" max="15347" width="55.42578125" style="714" customWidth="1"/>
    <col min="15348" max="15348" width="12.85546875" style="714" customWidth="1"/>
    <col min="15349" max="15349" width="13.85546875" style="714" customWidth="1"/>
    <col min="15350" max="15602" width="9.140625" style="714"/>
    <col min="15603" max="15603" width="55.42578125" style="714" customWidth="1"/>
    <col min="15604" max="15604" width="12.85546875" style="714" customWidth="1"/>
    <col min="15605" max="15605" width="13.85546875" style="714" customWidth="1"/>
    <col min="15606" max="15858" width="9.140625" style="714"/>
    <col min="15859" max="15859" width="55.42578125" style="714" customWidth="1"/>
    <col min="15860" max="15860" width="12.85546875" style="714" customWidth="1"/>
    <col min="15861" max="15861" width="13.85546875" style="714" customWidth="1"/>
    <col min="15862" max="16114" width="9.140625" style="714"/>
    <col min="16115" max="16115" width="55.42578125" style="714" customWidth="1"/>
    <col min="16116" max="16116" width="12.85546875" style="714" customWidth="1"/>
    <col min="16117" max="16117" width="13.85546875" style="714" customWidth="1"/>
    <col min="16118" max="16384" width="9.140625" style="714"/>
  </cols>
  <sheetData>
    <row r="1" spans="2:6" ht="18.75" thickBot="1"/>
    <row r="2" spans="2:6">
      <c r="B2" s="1009"/>
      <c r="C2" s="1588" t="s">
        <v>673</v>
      </c>
      <c r="D2" s="1588"/>
      <c r="E2" s="1588"/>
      <c r="F2" s="1589"/>
    </row>
    <row r="3" spans="2:6" ht="20.25" thickBot="1">
      <c r="B3" s="1590" t="s">
        <v>674</v>
      </c>
      <c r="C3" s="1591"/>
      <c r="D3" s="1591"/>
      <c r="E3" s="1591"/>
      <c r="F3" s="1592"/>
    </row>
    <row r="4" spans="2:6" ht="38.25" customHeight="1" thickBot="1">
      <c r="B4" s="1010"/>
      <c r="C4" s="742" t="s">
        <v>675</v>
      </c>
      <c r="D4" s="815" t="s">
        <v>676</v>
      </c>
      <c r="E4" s="814" t="s">
        <v>1020</v>
      </c>
      <c r="F4" s="743" t="s">
        <v>779</v>
      </c>
    </row>
    <row r="5" spans="2:6" ht="15">
      <c r="B5" s="744" t="s">
        <v>1</v>
      </c>
      <c r="C5" s="1593" t="s">
        <v>61</v>
      </c>
      <c r="D5" s="1593"/>
      <c r="E5" s="1593"/>
      <c r="F5" s="1594"/>
    </row>
    <row r="6" spans="2:6" ht="15.75" thickBot="1">
      <c r="B6" s="745" t="s">
        <v>2</v>
      </c>
      <c r="C6" s="1595" t="s">
        <v>677</v>
      </c>
      <c r="D6" s="1595"/>
      <c r="E6" s="1595"/>
      <c r="F6" s="1596"/>
    </row>
    <row r="7" spans="2:6">
      <c r="B7" s="723" t="s">
        <v>3</v>
      </c>
      <c r="C7" s="737" t="s">
        <v>678</v>
      </c>
      <c r="D7" s="816" t="s">
        <v>679</v>
      </c>
      <c r="E7" s="996">
        <v>539622</v>
      </c>
      <c r="F7" s="988">
        <v>535709</v>
      </c>
    </row>
    <row r="8" spans="2:6">
      <c r="B8" s="724" t="s">
        <v>4</v>
      </c>
      <c r="C8" s="731" t="s">
        <v>680</v>
      </c>
      <c r="D8" s="817">
        <v>1300</v>
      </c>
      <c r="E8" s="997">
        <v>193991</v>
      </c>
      <c r="F8" s="998">
        <v>0</v>
      </c>
    </row>
    <row r="9" spans="2:6">
      <c r="B9" s="724" t="s">
        <v>5</v>
      </c>
      <c r="C9" s="731" t="s">
        <v>681</v>
      </c>
      <c r="D9" s="817">
        <v>1400</v>
      </c>
      <c r="E9" s="997">
        <v>644573</v>
      </c>
      <c r="F9" s="998">
        <v>779428</v>
      </c>
    </row>
    <row r="10" spans="2:6">
      <c r="B10" s="724" t="s">
        <v>6</v>
      </c>
      <c r="C10" s="731" t="s">
        <v>682</v>
      </c>
      <c r="D10" s="817">
        <v>1620</v>
      </c>
      <c r="E10" s="997">
        <v>206810</v>
      </c>
      <c r="F10" s="998">
        <v>213214</v>
      </c>
    </row>
    <row r="11" spans="2:6" ht="18.75" thickBot="1">
      <c r="B11" s="725" t="s">
        <v>7</v>
      </c>
      <c r="C11" s="732" t="s">
        <v>683</v>
      </c>
      <c r="D11" s="818"/>
      <c r="E11" s="999">
        <v>1584996</v>
      </c>
      <c r="F11" s="1000">
        <v>1528351</v>
      </c>
    </row>
    <row r="12" spans="2:6" ht="5.25" customHeight="1" thickBot="1">
      <c r="B12" s="727"/>
      <c r="C12" s="728"/>
      <c r="D12" s="729"/>
      <c r="E12" s="729"/>
      <c r="F12" s="730"/>
    </row>
    <row r="13" spans="2:6" ht="15.75" thickBot="1">
      <c r="B13" s="746" t="s">
        <v>8</v>
      </c>
      <c r="C13" s="1597" t="s">
        <v>684</v>
      </c>
      <c r="D13" s="1597"/>
      <c r="E13" s="1597"/>
      <c r="F13" s="1598"/>
    </row>
    <row r="14" spans="2:6">
      <c r="B14" s="726" t="s">
        <v>9</v>
      </c>
      <c r="C14" s="735" t="s">
        <v>685</v>
      </c>
      <c r="D14" s="816">
        <v>1500</v>
      </c>
      <c r="E14" s="994">
        <v>0</v>
      </c>
      <c r="F14" s="988">
        <v>0</v>
      </c>
    </row>
    <row r="15" spans="2:6">
      <c r="B15" s="724">
        <v>100</v>
      </c>
      <c r="C15" s="731" t="s">
        <v>88</v>
      </c>
      <c r="D15" s="817">
        <v>1610</v>
      </c>
      <c r="E15" s="991">
        <v>0</v>
      </c>
      <c r="F15" s="992">
        <v>0</v>
      </c>
    </row>
    <row r="16" spans="2:6">
      <c r="B16" s="724">
        <v>110</v>
      </c>
      <c r="C16" s="731" t="s">
        <v>686</v>
      </c>
      <c r="D16" s="817">
        <v>2200</v>
      </c>
      <c r="E16" s="991">
        <v>175248</v>
      </c>
      <c r="F16" s="992">
        <v>186884</v>
      </c>
    </row>
    <row r="17" spans="1:98">
      <c r="B17" s="724">
        <v>120</v>
      </c>
      <c r="C17" s="731" t="s">
        <v>439</v>
      </c>
      <c r="D17" s="817">
        <v>2100</v>
      </c>
      <c r="E17" s="991">
        <v>2816303</v>
      </c>
      <c r="F17" s="992">
        <v>2208076</v>
      </c>
    </row>
    <row r="18" spans="1:98">
      <c r="B18" s="724">
        <v>130</v>
      </c>
      <c r="C18" s="731" t="s">
        <v>91</v>
      </c>
      <c r="D18" s="817">
        <v>2300</v>
      </c>
      <c r="E18" s="991">
        <v>0</v>
      </c>
      <c r="F18" s="992">
        <v>0</v>
      </c>
    </row>
    <row r="19" spans="1:98">
      <c r="B19" s="724">
        <v>140</v>
      </c>
      <c r="C19" s="731" t="s">
        <v>92</v>
      </c>
      <c r="D19" s="819">
        <v>2400</v>
      </c>
      <c r="E19" s="1001">
        <v>923100</v>
      </c>
      <c r="F19" s="992">
        <v>923100</v>
      </c>
    </row>
    <row r="20" spans="1:98" ht="18.75" thickBot="1">
      <c r="B20" s="725">
        <v>150</v>
      </c>
      <c r="C20" s="736" t="s">
        <v>687</v>
      </c>
      <c r="D20" s="820"/>
      <c r="E20" s="1002">
        <v>3914651</v>
      </c>
      <c r="F20" s="1002">
        <v>3318060</v>
      </c>
    </row>
    <row r="21" spans="1:98" ht="5.25" customHeight="1" thickBot="1">
      <c r="B21" s="727"/>
      <c r="C21" s="728"/>
      <c r="D21" s="729"/>
      <c r="E21" s="729"/>
      <c r="F21" s="730"/>
    </row>
    <row r="22" spans="1:98" s="717" customFormat="1" ht="20.25" thickBot="1">
      <c r="A22" s="1011"/>
      <c r="B22" s="726">
        <v>160</v>
      </c>
      <c r="C22" s="734" t="s">
        <v>688</v>
      </c>
      <c r="D22" s="821"/>
      <c r="E22" s="1004">
        <v>5499647</v>
      </c>
      <c r="F22" s="1004">
        <v>4846411</v>
      </c>
    </row>
    <row r="23" spans="1:98" ht="5.25" customHeight="1" thickBot="1">
      <c r="B23" s="727"/>
      <c r="C23" s="728"/>
      <c r="D23" s="729"/>
      <c r="E23" s="729"/>
      <c r="F23" s="730"/>
    </row>
    <row r="24" spans="1:98" ht="15">
      <c r="B24" s="747">
        <v>170</v>
      </c>
      <c r="C24" s="1599" t="s">
        <v>689</v>
      </c>
      <c r="D24" s="1599"/>
      <c r="E24" s="1599"/>
      <c r="F24" s="1600"/>
    </row>
    <row r="25" spans="1:98" ht="15.75" thickBot="1">
      <c r="B25" s="745">
        <v>180</v>
      </c>
      <c r="C25" s="1586" t="s">
        <v>690</v>
      </c>
      <c r="D25" s="1586"/>
      <c r="E25" s="1586"/>
      <c r="F25" s="1587"/>
    </row>
    <row r="26" spans="1:98" ht="15">
      <c r="B26" s="723">
        <v>190</v>
      </c>
      <c r="C26" s="738" t="s">
        <v>691</v>
      </c>
      <c r="D26" s="715">
        <v>3100</v>
      </c>
      <c r="E26" s="994">
        <v>0</v>
      </c>
      <c r="F26" s="988">
        <v>0</v>
      </c>
    </row>
    <row r="27" spans="1:98" ht="15">
      <c r="B27" s="724">
        <v>200</v>
      </c>
      <c r="C27" s="739" t="s">
        <v>692</v>
      </c>
      <c r="D27" s="716">
        <v>3200</v>
      </c>
      <c r="E27" s="991">
        <v>79734</v>
      </c>
      <c r="F27" s="992">
        <v>43307</v>
      </c>
    </row>
    <row r="28" spans="1:98" ht="30">
      <c r="B28" s="724">
        <v>210</v>
      </c>
      <c r="C28" s="740" t="s">
        <v>693</v>
      </c>
      <c r="D28" s="716"/>
      <c r="E28" s="989">
        <v>79734</v>
      </c>
      <c r="F28" s="990">
        <v>43307</v>
      </c>
    </row>
    <row r="29" spans="1:98" ht="30">
      <c r="B29" s="724">
        <v>220</v>
      </c>
      <c r="C29" s="741" t="s">
        <v>694</v>
      </c>
      <c r="D29" s="822">
        <v>3300</v>
      </c>
      <c r="E29" s="991">
        <v>0</v>
      </c>
      <c r="F29" s="992">
        <v>0</v>
      </c>
    </row>
    <row r="30" spans="1:98" s="1015" customFormat="1">
      <c r="A30" s="1012"/>
      <c r="B30" s="724">
        <v>230</v>
      </c>
      <c r="C30" s="1013" t="s">
        <v>695</v>
      </c>
      <c r="D30" s="1014"/>
      <c r="E30" s="991">
        <v>0</v>
      </c>
      <c r="F30" s="992">
        <v>0</v>
      </c>
    </row>
    <row r="31" spans="1:98" s="1015" customFormat="1" ht="18.75" thickBot="1">
      <c r="A31" s="1012"/>
      <c r="B31" s="725">
        <v>240</v>
      </c>
      <c r="C31" s="1016" t="s">
        <v>666</v>
      </c>
      <c r="D31" s="1017"/>
      <c r="E31" s="1002">
        <v>79734</v>
      </c>
      <c r="F31" s="1000">
        <v>43307</v>
      </c>
      <c r="Y31" s="1012"/>
      <c r="Z31" s="1012"/>
      <c r="AA31" s="1012"/>
      <c r="AB31" s="1012"/>
      <c r="AC31" s="1012"/>
      <c r="AD31" s="1012"/>
      <c r="AE31" s="1012"/>
      <c r="AF31" s="1012"/>
      <c r="AG31" s="1012"/>
      <c r="AH31" s="1012"/>
      <c r="AI31" s="1012"/>
      <c r="AJ31" s="1012"/>
      <c r="AK31" s="1012"/>
      <c r="AL31" s="1012"/>
      <c r="AM31" s="1012"/>
      <c r="AN31" s="1012"/>
      <c r="AO31" s="1012"/>
      <c r="AP31" s="1012"/>
      <c r="AQ31" s="1012"/>
      <c r="AR31" s="1012"/>
      <c r="AS31" s="1012"/>
      <c r="AT31" s="1012"/>
      <c r="AU31" s="1012"/>
      <c r="AV31" s="1012"/>
      <c r="AW31" s="1012"/>
      <c r="AX31" s="1012"/>
      <c r="AY31" s="1012"/>
      <c r="AZ31" s="1012"/>
      <c r="BA31" s="1012"/>
      <c r="BB31" s="1012"/>
      <c r="BC31" s="1012"/>
      <c r="BD31" s="1012"/>
      <c r="BE31" s="1012"/>
      <c r="BF31" s="1012"/>
      <c r="BG31" s="1012"/>
      <c r="BH31" s="1012"/>
      <c r="BI31" s="1012"/>
      <c r="BJ31" s="1012"/>
      <c r="BK31" s="1012"/>
      <c r="BL31" s="1012"/>
      <c r="BM31" s="1012"/>
      <c r="BN31" s="1012"/>
      <c r="BO31" s="1012"/>
      <c r="BP31" s="1012"/>
      <c r="BQ31" s="1012"/>
      <c r="BR31" s="1012"/>
      <c r="BS31" s="1012"/>
      <c r="BT31" s="1012"/>
      <c r="BU31" s="1012"/>
      <c r="BV31" s="1012"/>
      <c r="BW31" s="1012"/>
      <c r="BX31" s="1012"/>
      <c r="BY31" s="1012"/>
      <c r="BZ31" s="1012"/>
      <c r="CA31" s="1012"/>
      <c r="CB31" s="1012"/>
      <c r="CC31" s="1012"/>
      <c r="CD31" s="1012"/>
      <c r="CE31" s="1012"/>
      <c r="CF31" s="1012"/>
      <c r="CG31" s="1012"/>
      <c r="CH31" s="1012"/>
      <c r="CI31" s="1012"/>
      <c r="CJ31" s="1012"/>
      <c r="CK31" s="1012"/>
      <c r="CL31" s="1012"/>
      <c r="CM31" s="1012"/>
      <c r="CN31" s="1012"/>
      <c r="CO31" s="1012"/>
      <c r="CP31" s="1012"/>
      <c r="CQ31" s="1012"/>
      <c r="CR31" s="1012"/>
      <c r="CS31" s="1012"/>
      <c r="CT31" s="1012"/>
    </row>
    <row r="32" spans="1:98" ht="5.25" customHeight="1" thickBot="1">
      <c r="B32" s="727"/>
      <c r="C32" s="728"/>
      <c r="D32" s="729"/>
      <c r="E32" s="729"/>
      <c r="F32" s="730"/>
    </row>
    <row r="33" spans="1:205" s="1015" customFormat="1">
      <c r="A33" s="1012"/>
      <c r="B33" s="744">
        <v>250</v>
      </c>
      <c r="C33" s="1018" t="s">
        <v>696</v>
      </c>
      <c r="D33" s="1019"/>
      <c r="E33" s="1020"/>
      <c r="F33" s="1021"/>
      <c r="Y33" s="1012"/>
      <c r="Z33" s="1012"/>
      <c r="AA33" s="1012"/>
      <c r="AB33" s="1012"/>
      <c r="AC33" s="1012"/>
      <c r="AD33" s="1012"/>
      <c r="AE33" s="1012"/>
      <c r="AF33" s="1012"/>
      <c r="AG33" s="1012"/>
      <c r="AH33" s="1012"/>
      <c r="AI33" s="1012"/>
      <c r="AJ33" s="1012"/>
      <c r="AK33" s="1012"/>
      <c r="AL33" s="1012"/>
      <c r="AM33" s="1012"/>
      <c r="AN33" s="1012"/>
      <c r="AO33" s="1012"/>
      <c r="AP33" s="1012"/>
      <c r="AQ33" s="1012"/>
      <c r="AR33" s="1012"/>
      <c r="AS33" s="1012"/>
      <c r="AT33" s="1012"/>
      <c r="AU33" s="1012"/>
      <c r="AV33" s="1012"/>
      <c r="AW33" s="1012"/>
      <c r="AX33" s="1012"/>
      <c r="AY33" s="1012"/>
      <c r="AZ33" s="1012"/>
      <c r="BA33" s="1012"/>
      <c r="BB33" s="1012"/>
      <c r="BC33" s="1012"/>
      <c r="BD33" s="1012"/>
      <c r="BE33" s="1012"/>
      <c r="BF33" s="1012"/>
      <c r="BG33" s="1012"/>
      <c r="BH33" s="1012"/>
      <c r="BI33" s="1012"/>
      <c r="BJ33" s="1012"/>
      <c r="BK33" s="1012"/>
      <c r="BL33" s="1012"/>
      <c r="BM33" s="1012"/>
      <c r="BN33" s="1012"/>
      <c r="BO33" s="1012"/>
      <c r="BP33" s="1012"/>
      <c r="BQ33" s="1012"/>
      <c r="BR33" s="1012"/>
      <c r="BS33" s="1012"/>
      <c r="BT33" s="1012"/>
      <c r="BU33" s="1012"/>
      <c r="BV33" s="1012"/>
      <c r="BW33" s="1012"/>
      <c r="BX33" s="1012"/>
      <c r="BY33" s="1012"/>
      <c r="BZ33" s="1012"/>
      <c r="CA33" s="1012"/>
      <c r="CB33" s="1012"/>
      <c r="CC33" s="1012"/>
      <c r="CD33" s="1012"/>
      <c r="CE33" s="1012"/>
      <c r="CF33" s="1012"/>
      <c r="CG33" s="1012"/>
      <c r="CH33" s="1012"/>
      <c r="CI33" s="1012"/>
      <c r="CJ33" s="1012"/>
      <c r="CK33" s="1012"/>
      <c r="CL33" s="1012"/>
      <c r="CM33" s="1012"/>
      <c r="CN33" s="1012"/>
      <c r="CO33" s="1012"/>
      <c r="CP33" s="1012"/>
      <c r="CQ33" s="1012"/>
      <c r="CR33" s="1012"/>
      <c r="CS33" s="1012"/>
      <c r="CT33" s="1012"/>
      <c r="CU33" s="1022"/>
      <c r="CV33" s="1022"/>
      <c r="CW33" s="1022"/>
      <c r="CX33" s="1022"/>
      <c r="CY33" s="1022"/>
      <c r="CZ33" s="1022"/>
      <c r="DA33" s="1022"/>
      <c r="DB33" s="1022"/>
      <c r="DC33" s="1022"/>
      <c r="DD33" s="1022"/>
      <c r="DE33" s="1022"/>
      <c r="DF33" s="1022"/>
      <c r="DG33" s="1022"/>
      <c r="DH33" s="1022"/>
      <c r="DI33" s="1022"/>
      <c r="DJ33" s="1022"/>
      <c r="DK33" s="1022"/>
      <c r="DL33" s="1022"/>
      <c r="DM33" s="1022"/>
      <c r="DN33" s="1022"/>
      <c r="DO33" s="1022"/>
      <c r="DP33" s="1022"/>
      <c r="DQ33" s="1022"/>
      <c r="DR33" s="1022"/>
      <c r="DS33" s="1022"/>
      <c r="DT33" s="1022"/>
      <c r="DU33" s="1022"/>
      <c r="DV33" s="1022"/>
      <c r="DW33" s="1022"/>
      <c r="DX33" s="1022"/>
      <c r="DY33" s="1022"/>
      <c r="DZ33" s="1022"/>
      <c r="EA33" s="1022"/>
      <c r="EB33" s="1022"/>
      <c r="EC33" s="1022"/>
      <c r="ED33" s="1022"/>
      <c r="EE33" s="1022"/>
      <c r="EF33" s="1022"/>
      <c r="EG33" s="1022"/>
      <c r="EH33" s="1022"/>
      <c r="EI33" s="1022"/>
      <c r="EJ33" s="1022"/>
      <c r="EK33" s="1022"/>
      <c r="EL33" s="1022"/>
      <c r="EM33" s="1022"/>
      <c r="EN33" s="1022"/>
      <c r="EO33" s="1022"/>
      <c r="EP33" s="1022"/>
      <c r="EQ33" s="1022"/>
      <c r="ER33" s="1022"/>
      <c r="ES33" s="1022"/>
      <c r="ET33" s="1022"/>
      <c r="EU33" s="1022"/>
      <c r="EV33" s="1022"/>
      <c r="EW33" s="1022"/>
      <c r="EX33" s="1022"/>
      <c r="EY33" s="1022"/>
      <c r="EZ33" s="1022"/>
      <c r="FA33" s="1022"/>
      <c r="FB33" s="1022"/>
      <c r="FC33" s="1022"/>
      <c r="FD33" s="1022"/>
      <c r="FE33" s="1022"/>
      <c r="FF33" s="1022"/>
      <c r="FG33" s="1022"/>
      <c r="FH33" s="1022"/>
      <c r="FI33" s="1022"/>
      <c r="FJ33" s="1022"/>
      <c r="FK33" s="1022"/>
      <c r="FL33" s="1022"/>
      <c r="FM33" s="1022"/>
      <c r="FN33" s="1022"/>
      <c r="FO33" s="1022"/>
      <c r="FP33" s="1022"/>
      <c r="FQ33" s="1022"/>
      <c r="FR33" s="1022"/>
      <c r="FS33" s="1022"/>
      <c r="FT33" s="1022"/>
      <c r="FU33" s="1022"/>
      <c r="FV33" s="1022"/>
      <c r="FW33" s="1022"/>
      <c r="FX33" s="1022"/>
      <c r="FY33" s="1022"/>
      <c r="FZ33" s="1022"/>
      <c r="GA33" s="1022"/>
      <c r="GB33" s="1022"/>
      <c r="GC33" s="1022"/>
      <c r="GD33" s="1022"/>
      <c r="GE33" s="1022"/>
      <c r="GF33" s="1022"/>
      <c r="GG33" s="1022"/>
      <c r="GH33" s="1022"/>
      <c r="GI33" s="1022"/>
      <c r="GJ33" s="1022"/>
      <c r="GK33" s="1022"/>
      <c r="GL33" s="1022"/>
      <c r="GM33" s="1022"/>
      <c r="GN33" s="1022"/>
      <c r="GO33" s="1022"/>
      <c r="GP33" s="1022"/>
      <c r="GQ33" s="1022"/>
      <c r="GR33" s="1022"/>
      <c r="GS33" s="1022"/>
      <c r="GT33" s="1022"/>
      <c r="GU33" s="1022"/>
      <c r="GV33" s="1022"/>
      <c r="GW33" s="1022"/>
    </row>
    <row r="34" spans="1:205" s="1015" customFormat="1">
      <c r="A34" s="1012"/>
      <c r="B34" s="724">
        <v>260</v>
      </c>
      <c r="C34" s="1023" t="s">
        <v>697</v>
      </c>
      <c r="D34" s="822">
        <v>5100</v>
      </c>
      <c r="E34" s="997">
        <v>4766071</v>
      </c>
      <c r="F34" s="992">
        <v>4193472</v>
      </c>
      <c r="Y34" s="1012"/>
      <c r="Z34" s="1012"/>
      <c r="AA34" s="1012"/>
      <c r="AB34" s="1012"/>
      <c r="AC34" s="1012"/>
      <c r="AD34" s="1012"/>
      <c r="AE34" s="1012"/>
      <c r="AF34" s="1012"/>
      <c r="AG34" s="1012"/>
      <c r="AH34" s="1012"/>
      <c r="AI34" s="1012"/>
      <c r="AJ34" s="1012"/>
      <c r="AK34" s="1012"/>
      <c r="AL34" s="1012"/>
      <c r="AM34" s="1012"/>
      <c r="AN34" s="1012"/>
      <c r="AO34" s="1012"/>
      <c r="AP34" s="1012"/>
      <c r="AQ34" s="1012"/>
      <c r="AR34" s="1012"/>
      <c r="AS34" s="1012"/>
      <c r="AT34" s="1012"/>
      <c r="AU34" s="1012"/>
      <c r="AV34" s="1012"/>
      <c r="AW34" s="1012"/>
      <c r="AX34" s="1012"/>
      <c r="AY34" s="1012"/>
      <c r="AZ34" s="1012"/>
      <c r="BA34" s="1012"/>
      <c r="BB34" s="1012"/>
      <c r="BC34" s="1012"/>
      <c r="BD34" s="1012"/>
      <c r="BE34" s="1012"/>
      <c r="BF34" s="1012"/>
      <c r="BG34" s="1012"/>
      <c r="BH34" s="1012"/>
      <c r="BI34" s="1012"/>
      <c r="BJ34" s="1012"/>
      <c r="BK34" s="1012"/>
      <c r="BL34" s="1012"/>
      <c r="BM34" s="1012"/>
      <c r="BN34" s="1012"/>
      <c r="BO34" s="1012"/>
      <c r="BP34" s="1012"/>
      <c r="BQ34" s="1012"/>
      <c r="BR34" s="1012"/>
      <c r="BS34" s="1012"/>
      <c r="BT34" s="1012"/>
      <c r="BU34" s="1012"/>
      <c r="BV34" s="1012"/>
      <c r="BW34" s="1012"/>
      <c r="BX34" s="1012"/>
      <c r="BY34" s="1012"/>
      <c r="BZ34" s="1012"/>
      <c r="CA34" s="1012"/>
      <c r="CB34" s="1012"/>
      <c r="CC34" s="1012"/>
      <c r="CD34" s="1012"/>
      <c r="CE34" s="1012"/>
      <c r="CF34" s="1012"/>
      <c r="CG34" s="1012"/>
      <c r="CH34" s="1012"/>
      <c r="CI34" s="1012"/>
      <c r="CJ34" s="1012"/>
      <c r="CK34" s="1012"/>
      <c r="CL34" s="1012"/>
      <c r="CM34" s="1012"/>
      <c r="CN34" s="1012"/>
      <c r="CO34" s="1012"/>
      <c r="CP34" s="1012"/>
      <c r="CQ34" s="1012"/>
      <c r="CR34" s="1012"/>
      <c r="CS34" s="1012"/>
      <c r="CT34" s="1012"/>
    </row>
    <row r="35" spans="1:205" s="1015" customFormat="1">
      <c r="A35" s="1012"/>
      <c r="B35" s="724">
        <v>270</v>
      </c>
      <c r="C35" s="1023" t="s">
        <v>134</v>
      </c>
      <c r="D35" s="822">
        <v>5220</v>
      </c>
      <c r="E35" s="993">
        <v>653842</v>
      </c>
      <c r="F35" s="995">
        <v>609632</v>
      </c>
      <c r="Y35" s="1012"/>
      <c r="Z35" s="1012"/>
      <c r="AA35" s="1012"/>
      <c r="AB35" s="1012"/>
      <c r="AC35" s="1012"/>
      <c r="AD35" s="1012"/>
      <c r="AE35" s="1012"/>
      <c r="AF35" s="1012"/>
      <c r="AG35" s="1012"/>
      <c r="AH35" s="1012"/>
      <c r="AI35" s="1012"/>
      <c r="AJ35" s="1012"/>
      <c r="AK35" s="1012"/>
      <c r="AL35" s="1012"/>
      <c r="AM35" s="1012"/>
      <c r="AN35" s="1012"/>
      <c r="AO35" s="1012"/>
      <c r="AP35" s="1012"/>
      <c r="AQ35" s="1012"/>
      <c r="AR35" s="1012"/>
      <c r="AS35" s="1012"/>
      <c r="AT35" s="1012"/>
      <c r="AU35" s="1012"/>
      <c r="AV35" s="1012"/>
      <c r="AW35" s="1012"/>
      <c r="AX35" s="1012"/>
      <c r="AY35" s="1012"/>
      <c r="AZ35" s="1012"/>
      <c r="BA35" s="1012"/>
      <c r="BB35" s="1012"/>
      <c r="BC35" s="1012"/>
      <c r="BD35" s="1012"/>
      <c r="BE35" s="1012"/>
      <c r="BF35" s="1012"/>
      <c r="BG35" s="1012"/>
      <c r="BH35" s="1012"/>
      <c r="BI35" s="1012"/>
      <c r="BJ35" s="1012"/>
      <c r="BK35" s="1012"/>
      <c r="BL35" s="1012"/>
      <c r="BM35" s="1012"/>
      <c r="BN35" s="1012"/>
      <c r="BO35" s="1012"/>
      <c r="BP35" s="1012"/>
      <c r="BQ35" s="1012"/>
      <c r="BR35" s="1012"/>
      <c r="BS35" s="1012"/>
      <c r="BT35" s="1012"/>
      <c r="BU35" s="1012"/>
      <c r="BV35" s="1012"/>
      <c r="BW35" s="1012"/>
      <c r="BX35" s="1012"/>
      <c r="BY35" s="1012"/>
      <c r="BZ35" s="1012"/>
      <c r="CA35" s="1012"/>
      <c r="CB35" s="1012"/>
      <c r="CC35" s="1012"/>
      <c r="CD35" s="1012"/>
      <c r="CE35" s="1012"/>
      <c r="CF35" s="1012"/>
      <c r="CG35" s="1012"/>
      <c r="CH35" s="1012"/>
      <c r="CI35" s="1012"/>
      <c r="CJ35" s="1012"/>
      <c r="CK35" s="1012"/>
      <c r="CL35" s="1012"/>
      <c r="CM35" s="1012"/>
      <c r="CN35" s="1012"/>
      <c r="CO35" s="1012"/>
      <c r="CP35" s="1012"/>
      <c r="CQ35" s="1012"/>
      <c r="CR35" s="1012"/>
      <c r="CS35" s="1012"/>
      <c r="CT35" s="1012"/>
    </row>
    <row r="36" spans="1:205" s="1015" customFormat="1">
      <c r="A36" s="1012"/>
      <c r="B36" s="724">
        <v>280</v>
      </c>
      <c r="C36" s="1023" t="s">
        <v>698</v>
      </c>
      <c r="D36" s="822">
        <v>5230</v>
      </c>
      <c r="E36" s="991">
        <v>0</v>
      </c>
      <c r="F36" s="992">
        <v>0</v>
      </c>
      <c r="Y36" s="1012"/>
      <c r="Z36" s="1012"/>
      <c r="AA36" s="1012"/>
      <c r="AB36" s="1012"/>
      <c r="AC36" s="1012"/>
      <c r="AD36" s="1012"/>
      <c r="AE36" s="1012"/>
      <c r="AF36" s="1012"/>
      <c r="AG36" s="1012"/>
      <c r="AH36" s="1012"/>
      <c r="AI36" s="1012"/>
      <c r="AJ36" s="1012"/>
      <c r="AK36" s="1012"/>
      <c r="AL36" s="1012"/>
      <c r="AM36" s="1012"/>
      <c r="AN36" s="1012"/>
      <c r="AO36" s="1012"/>
      <c r="AP36" s="1012"/>
      <c r="AQ36" s="1012"/>
      <c r="AR36" s="1012"/>
      <c r="AS36" s="1012"/>
      <c r="AT36" s="1012"/>
      <c r="AU36" s="1012"/>
      <c r="AV36" s="1012"/>
      <c r="AW36" s="1012"/>
      <c r="AX36" s="1012"/>
      <c r="AY36" s="1012"/>
      <c r="AZ36" s="1012"/>
      <c r="BA36" s="1012"/>
      <c r="BB36" s="1012"/>
      <c r="BC36" s="1012"/>
      <c r="BD36" s="1012"/>
      <c r="BE36" s="1012"/>
      <c r="BF36" s="1012"/>
      <c r="BG36" s="1012"/>
      <c r="BH36" s="1012"/>
      <c r="BI36" s="1012"/>
      <c r="BJ36" s="1012"/>
      <c r="BK36" s="1012"/>
      <c r="BL36" s="1012"/>
      <c r="BM36" s="1012"/>
      <c r="BN36" s="1012"/>
      <c r="BO36" s="1012"/>
      <c r="BP36" s="1012"/>
      <c r="BQ36" s="1012"/>
      <c r="BR36" s="1012"/>
      <c r="BS36" s="1012"/>
      <c r="BT36" s="1012"/>
      <c r="BU36" s="1012"/>
      <c r="BV36" s="1012"/>
      <c r="BW36" s="1012"/>
      <c r="BX36" s="1012"/>
      <c r="BY36" s="1012"/>
      <c r="BZ36" s="1012"/>
      <c r="CA36" s="1012"/>
      <c r="CB36" s="1012"/>
      <c r="CC36" s="1012"/>
      <c r="CD36" s="1012"/>
      <c r="CE36" s="1012"/>
      <c r="CF36" s="1012"/>
      <c r="CG36" s="1012"/>
      <c r="CH36" s="1012"/>
      <c r="CI36" s="1012"/>
      <c r="CJ36" s="1012"/>
      <c r="CK36" s="1012"/>
      <c r="CL36" s="1012"/>
      <c r="CM36" s="1012"/>
      <c r="CN36" s="1012"/>
      <c r="CO36" s="1012"/>
      <c r="CP36" s="1012"/>
      <c r="CQ36" s="1012"/>
      <c r="CR36" s="1012"/>
      <c r="CS36" s="1012"/>
      <c r="CT36" s="1012"/>
    </row>
    <row r="37" spans="1:205" s="1015" customFormat="1" ht="18.75" thickBot="1">
      <c r="A37" s="1012"/>
      <c r="B37" s="725">
        <v>290</v>
      </c>
      <c r="C37" s="1016" t="s">
        <v>699</v>
      </c>
      <c r="D37" s="1017"/>
      <c r="E37" s="1002">
        <v>5419913</v>
      </c>
      <c r="F37" s="1003">
        <v>4803104</v>
      </c>
      <c r="Y37" s="1012"/>
      <c r="Z37" s="1012"/>
      <c r="AA37" s="1012"/>
      <c r="AB37" s="1012"/>
      <c r="AC37" s="1012"/>
      <c r="AD37" s="1012"/>
      <c r="AE37" s="1012"/>
      <c r="AF37" s="1012"/>
      <c r="AG37" s="1012"/>
      <c r="AH37" s="1012"/>
      <c r="AI37" s="1012"/>
      <c r="AJ37" s="1012"/>
      <c r="AK37" s="1012"/>
      <c r="AL37" s="1012"/>
      <c r="AM37" s="1012"/>
      <c r="AN37" s="1012"/>
      <c r="AO37" s="1012"/>
      <c r="AP37" s="1012"/>
      <c r="AQ37" s="1012"/>
      <c r="AR37" s="1012"/>
      <c r="AS37" s="1012"/>
      <c r="AT37" s="1012"/>
      <c r="AU37" s="1012"/>
      <c r="AV37" s="1012"/>
      <c r="AW37" s="1012"/>
      <c r="AX37" s="1012"/>
      <c r="AY37" s="1012"/>
      <c r="AZ37" s="1012"/>
      <c r="BA37" s="1012"/>
      <c r="BB37" s="1012"/>
      <c r="BC37" s="1012"/>
      <c r="BD37" s="1012"/>
      <c r="BE37" s="1012"/>
      <c r="BF37" s="1012"/>
      <c r="BG37" s="1012"/>
      <c r="BH37" s="1012"/>
      <c r="BI37" s="1012"/>
      <c r="BJ37" s="1012"/>
      <c r="BK37" s="1012"/>
      <c r="BL37" s="1012"/>
      <c r="BM37" s="1012"/>
      <c r="BN37" s="1012"/>
      <c r="BO37" s="1012"/>
      <c r="BP37" s="1012"/>
      <c r="BQ37" s="1012"/>
      <c r="BR37" s="1012"/>
      <c r="BS37" s="1012"/>
      <c r="BT37" s="1012"/>
      <c r="BU37" s="1012"/>
      <c r="BV37" s="1012"/>
      <c r="BW37" s="1012"/>
      <c r="BX37" s="1012"/>
      <c r="BY37" s="1012"/>
      <c r="BZ37" s="1012"/>
      <c r="CA37" s="1012"/>
      <c r="CB37" s="1012"/>
      <c r="CC37" s="1012"/>
      <c r="CD37" s="1012"/>
      <c r="CE37" s="1012"/>
      <c r="CF37" s="1012"/>
      <c r="CG37" s="1012"/>
      <c r="CH37" s="1012"/>
      <c r="CI37" s="1012"/>
      <c r="CJ37" s="1012"/>
      <c r="CK37" s="1012"/>
      <c r="CL37" s="1012"/>
      <c r="CM37" s="1012"/>
      <c r="CN37" s="1012"/>
      <c r="CO37" s="1012"/>
      <c r="CP37" s="1012"/>
      <c r="CQ37" s="1012"/>
      <c r="CR37" s="1012"/>
      <c r="CS37" s="1012"/>
      <c r="CT37" s="1012"/>
    </row>
    <row r="38" spans="1:205" ht="5.25" customHeight="1" thickBot="1">
      <c r="B38" s="727"/>
      <c r="C38" s="728"/>
      <c r="D38" s="729"/>
      <c r="E38" s="729"/>
      <c r="F38" s="730"/>
    </row>
    <row r="39" spans="1:205" s="1015" customFormat="1" ht="18.75" thickBot="1">
      <c r="A39" s="1012"/>
      <c r="B39" s="733">
        <v>300</v>
      </c>
      <c r="C39" s="1024" t="s">
        <v>688</v>
      </c>
      <c r="D39" s="1025"/>
      <c r="E39" s="1004">
        <f>E31+E37</f>
        <v>5499647</v>
      </c>
      <c r="F39" s="1005">
        <f>F31+F37</f>
        <v>4846411</v>
      </c>
      <c r="Y39" s="1012"/>
      <c r="Z39" s="1012"/>
      <c r="AA39" s="1012"/>
      <c r="AB39" s="1012"/>
      <c r="AC39" s="1012"/>
      <c r="AD39" s="1012"/>
      <c r="AE39" s="1012"/>
      <c r="AF39" s="1012"/>
      <c r="AG39" s="1012"/>
      <c r="AH39" s="1012"/>
      <c r="AI39" s="1012"/>
      <c r="AJ39" s="1012"/>
      <c r="AK39" s="1012"/>
      <c r="AL39" s="1012"/>
      <c r="AM39" s="1012"/>
      <c r="AN39" s="1012"/>
      <c r="AO39" s="1012"/>
      <c r="AP39" s="1012"/>
      <c r="AQ39" s="1012"/>
      <c r="AR39" s="1012"/>
      <c r="AS39" s="1012"/>
      <c r="AT39" s="1012"/>
      <c r="AU39" s="1012"/>
      <c r="AV39" s="1012"/>
      <c r="AW39" s="1012"/>
      <c r="AX39" s="1012"/>
      <c r="AY39" s="1012"/>
      <c r="AZ39" s="1012"/>
      <c r="BA39" s="1012"/>
      <c r="BB39" s="1012"/>
      <c r="BC39" s="1012"/>
      <c r="BD39" s="1012"/>
      <c r="BE39" s="1012"/>
      <c r="BF39" s="1012"/>
      <c r="BG39" s="1012"/>
      <c r="BH39" s="1012"/>
      <c r="BI39" s="1012"/>
      <c r="BJ39" s="1012"/>
      <c r="BK39" s="1012"/>
      <c r="BL39" s="1012"/>
      <c r="BM39" s="1012"/>
      <c r="BN39" s="1012"/>
      <c r="BO39" s="1012"/>
      <c r="BP39" s="1012"/>
      <c r="BQ39" s="1012"/>
      <c r="BR39" s="1012"/>
      <c r="BS39" s="1012"/>
      <c r="BT39" s="1012"/>
      <c r="BU39" s="1012"/>
      <c r="BV39" s="1012"/>
      <c r="BW39" s="1012"/>
      <c r="BX39" s="1012"/>
      <c r="BY39" s="1012"/>
      <c r="BZ39" s="1012"/>
      <c r="CA39" s="1012"/>
      <c r="CB39" s="1012"/>
      <c r="CC39" s="1012"/>
      <c r="CD39" s="1012"/>
      <c r="CE39" s="1012"/>
      <c r="CF39" s="1012"/>
      <c r="CG39" s="1012"/>
      <c r="CH39" s="1012"/>
      <c r="CI39" s="1012"/>
      <c r="CJ39" s="1012"/>
      <c r="CK39" s="1012"/>
      <c r="CL39" s="1012"/>
      <c r="CM39" s="1012"/>
      <c r="CN39" s="1012"/>
      <c r="CO39" s="1012"/>
      <c r="CP39" s="1012"/>
      <c r="CQ39" s="1012"/>
      <c r="CR39" s="1012"/>
      <c r="CS39" s="1012"/>
      <c r="CT39" s="1012"/>
    </row>
    <row r="40" spans="1:205" ht="5.25" customHeight="1" thickBot="1">
      <c r="B40" s="727"/>
      <c r="C40" s="728"/>
      <c r="D40" s="729"/>
      <c r="E40" s="729"/>
      <c r="F40" s="730"/>
    </row>
    <row r="41" spans="1:205" s="1015" customFormat="1">
      <c r="A41" s="1012"/>
      <c r="B41" s="1026"/>
      <c r="C41" s="1027"/>
      <c r="D41" s="1028"/>
      <c r="E41" s="1028"/>
      <c r="F41" s="1029"/>
    </row>
    <row r="42" spans="1:205">
      <c r="B42" s="1030"/>
      <c r="C42" s="1031" t="s">
        <v>647</v>
      </c>
      <c r="D42" s="978" t="s">
        <v>655</v>
      </c>
      <c r="E42" s="1032"/>
      <c r="F42" s="1033"/>
    </row>
    <row r="43" spans="1:205">
      <c r="B43" s="1030"/>
      <c r="C43" s="1031" t="s">
        <v>654</v>
      </c>
      <c r="D43" s="978" t="s">
        <v>655</v>
      </c>
      <c r="E43" s="1032"/>
      <c r="F43" s="1033"/>
    </row>
    <row r="44" spans="1:205" ht="18.75" thickBot="1">
      <c r="B44" s="1034"/>
      <c r="C44" s="1035" t="s">
        <v>649</v>
      </c>
      <c r="D44" s="1036"/>
      <c r="E44" s="1036"/>
      <c r="F44" s="1037"/>
    </row>
    <row r="47" spans="1:205">
      <c r="E47" s="1063">
        <f>'დანართი 1'!F140</f>
        <v>5499647</v>
      </c>
      <c r="F47" s="1063">
        <f>'დანართი 1'!G140</f>
        <v>4846411</v>
      </c>
    </row>
  </sheetData>
  <sheetProtection algorithmName="SHA-512" hashValue="nBuMdR4uiAtDcobIHVqu0Y+/jcMJq1jcOiLR8V/hIhhZyjbHeT899c8XTYIvHJ1kPNkOpp6Vpeh5jGeEJVENOA==" saltValue="xlHTffKD/DYMRd4DaO1KTg==" spinCount="100000" sheet="1" objects="1" scenarios="1" deleteColumns="0" deleteRows="0"/>
  <mergeCells count="7">
    <mergeCell ref="C25:F25"/>
    <mergeCell ref="C2:F2"/>
    <mergeCell ref="B3:F3"/>
    <mergeCell ref="C5:F5"/>
    <mergeCell ref="C6:F6"/>
    <mergeCell ref="C13:F13"/>
    <mergeCell ref="C24:F24"/>
  </mergeCells>
  <pageMargins left="0" right="0" top="0.75" bottom="0.75" header="0.3" footer="0.3"/>
  <pageSetup scale="77" fitToHeight="0" orientation="portrait" r:id="rId1"/>
  <ignoredErrors>
    <ignoredError sqref="A1:F3 A5:F6 A4:D4 A47:D47 A38:F46 A7:B37 G1:XFD1048576 A48:F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  <pageSetUpPr fitToPage="1"/>
  </sheetPr>
  <dimension ref="B1:G43"/>
  <sheetViews>
    <sheetView topLeftCell="B1" zoomScale="85" zoomScaleNormal="85" zoomScaleSheetLayoutView="85" workbookViewId="0">
      <selection activeCell="J20" sqref="J20"/>
    </sheetView>
  </sheetViews>
  <sheetFormatPr defaultRowHeight="15"/>
  <cols>
    <col min="2" max="2" width="5.85546875" style="903" customWidth="1"/>
    <col min="3" max="3" width="67" customWidth="1"/>
    <col min="4" max="4" width="21.28515625" bestFit="1" customWidth="1"/>
    <col min="5" max="5" width="21.140625" bestFit="1" customWidth="1"/>
    <col min="6" max="6" width="17.28515625" customWidth="1"/>
    <col min="7" max="7" width="22.140625" customWidth="1"/>
  </cols>
  <sheetData>
    <row r="1" spans="2:7" ht="15.75" thickBot="1"/>
    <row r="2" spans="2:7">
      <c r="B2" s="1601" t="s">
        <v>700</v>
      </c>
      <c r="C2" s="1602"/>
      <c r="D2" s="1602"/>
      <c r="E2" s="1602"/>
      <c r="F2" s="1602"/>
      <c r="G2" s="1603"/>
    </row>
    <row r="3" spans="2:7" ht="18">
      <c r="B3" s="1604" t="s">
        <v>701</v>
      </c>
      <c r="C3" s="1605"/>
      <c r="D3" s="1605"/>
      <c r="E3" s="1605"/>
      <c r="F3" s="1605"/>
      <c r="G3" s="1606"/>
    </row>
    <row r="4" spans="2:7" ht="18.75" customHeight="1" thickBot="1">
      <c r="B4" s="749"/>
      <c r="C4" s="750"/>
      <c r="D4" s="750"/>
      <c r="E4" s="750"/>
      <c r="F4" s="750"/>
      <c r="G4" s="751"/>
    </row>
    <row r="5" spans="2:7" s="718" customFormat="1" ht="52.5" customHeight="1">
      <c r="B5" s="1614" t="s">
        <v>55</v>
      </c>
      <c r="C5" s="1615"/>
      <c r="D5" s="1618" t="s">
        <v>778</v>
      </c>
      <c r="E5" s="1619"/>
      <c r="F5" s="1619"/>
      <c r="G5" s="1620" t="s">
        <v>779</v>
      </c>
    </row>
    <row r="6" spans="2:7" s="718" customFormat="1" ht="45" customHeight="1" thickBot="1">
      <c r="B6" s="1616"/>
      <c r="C6" s="1617"/>
      <c r="D6" s="1345" t="s">
        <v>385</v>
      </c>
      <c r="E6" s="1346" t="s">
        <v>702</v>
      </c>
      <c r="F6" s="1347" t="s">
        <v>401</v>
      </c>
      <c r="G6" s="1621"/>
    </row>
    <row r="7" spans="2:7" ht="18">
      <c r="B7" s="919" t="s">
        <v>1</v>
      </c>
      <c r="C7" s="756" t="s">
        <v>703</v>
      </c>
      <c r="D7" s="831">
        <v>3723576</v>
      </c>
      <c r="E7" s="1344"/>
      <c r="F7" s="832">
        <v>3723576</v>
      </c>
      <c r="G7" s="833">
        <v>8849032</v>
      </c>
    </row>
    <row r="8" spans="2:7" ht="18">
      <c r="B8" s="1348" t="s">
        <v>2</v>
      </c>
      <c r="C8" s="1349" t="s">
        <v>704</v>
      </c>
      <c r="D8" s="1350">
        <v>180321</v>
      </c>
      <c r="E8" s="1351">
        <v>1683547</v>
      </c>
      <c r="F8" s="1352">
        <v>1863868</v>
      </c>
      <c r="G8" s="1353">
        <v>32338352</v>
      </c>
    </row>
    <row r="9" spans="2:7" ht="18">
      <c r="B9" s="905" t="s">
        <v>3</v>
      </c>
      <c r="C9" s="757" t="s">
        <v>705</v>
      </c>
      <c r="D9" s="834"/>
      <c r="E9" s="835"/>
      <c r="F9" s="836">
        <v>0</v>
      </c>
      <c r="G9" s="837"/>
    </row>
    <row r="10" spans="2:7" ht="18">
      <c r="B10" s="905" t="s">
        <v>4</v>
      </c>
      <c r="C10" s="757" t="s">
        <v>706</v>
      </c>
      <c r="D10" s="834"/>
      <c r="E10" s="835"/>
      <c r="F10" s="836">
        <v>0</v>
      </c>
      <c r="G10" s="837"/>
    </row>
    <row r="11" spans="2:7" ht="18">
      <c r="B11" s="905" t="s">
        <v>5</v>
      </c>
      <c r="C11" s="757" t="s">
        <v>207</v>
      </c>
      <c r="D11" s="1058">
        <v>0</v>
      </c>
      <c r="E11" s="1061">
        <v>0</v>
      </c>
      <c r="F11" s="836">
        <v>0</v>
      </c>
      <c r="G11" s="837"/>
    </row>
    <row r="12" spans="2:7" ht="18">
      <c r="B12" s="920" t="s">
        <v>6</v>
      </c>
      <c r="C12" s="830" t="s">
        <v>707</v>
      </c>
      <c r="D12" s="838">
        <v>180321</v>
      </c>
      <c r="E12" s="839">
        <v>1683547</v>
      </c>
      <c r="F12" s="840">
        <v>1863868</v>
      </c>
      <c r="G12" s="841">
        <v>32338352</v>
      </c>
    </row>
    <row r="13" spans="2:7" ht="18">
      <c r="B13" s="905" t="s">
        <v>7</v>
      </c>
      <c r="C13" s="758" t="s">
        <v>708</v>
      </c>
      <c r="D13" s="1059">
        <v>0</v>
      </c>
      <c r="E13" s="1060">
        <v>0</v>
      </c>
      <c r="F13" s="836">
        <v>0</v>
      </c>
      <c r="G13" s="837"/>
    </row>
    <row r="14" spans="2:7" ht="18">
      <c r="B14" s="905" t="s">
        <v>8</v>
      </c>
      <c r="C14" s="758" t="s">
        <v>709</v>
      </c>
      <c r="D14" s="1059">
        <v>0</v>
      </c>
      <c r="E14" s="1059">
        <v>1683547</v>
      </c>
      <c r="F14" s="836">
        <v>1683547</v>
      </c>
      <c r="G14" s="837">
        <v>32082087</v>
      </c>
    </row>
    <row r="15" spans="2:7" ht="18">
      <c r="B15" s="905" t="s">
        <v>9</v>
      </c>
      <c r="C15" s="758" t="s">
        <v>710</v>
      </c>
      <c r="D15" s="1059">
        <v>0</v>
      </c>
      <c r="E15" s="1060">
        <v>0</v>
      </c>
      <c r="F15" s="836">
        <v>0</v>
      </c>
      <c r="G15" s="837"/>
    </row>
    <row r="16" spans="2:7" ht="18">
      <c r="B16" s="905" t="s">
        <v>10</v>
      </c>
      <c r="C16" s="758" t="s">
        <v>711</v>
      </c>
      <c r="D16" s="1059">
        <v>0</v>
      </c>
      <c r="E16" s="1060">
        <v>0</v>
      </c>
      <c r="F16" s="836">
        <v>0</v>
      </c>
      <c r="G16" s="837"/>
    </row>
    <row r="17" spans="2:7" ht="18">
      <c r="B17" s="905" t="s">
        <v>14</v>
      </c>
      <c r="C17" s="758" t="s">
        <v>712</v>
      </c>
      <c r="D17" s="1059">
        <v>180321</v>
      </c>
      <c r="E17" s="1060"/>
      <c r="F17" s="836">
        <v>180321</v>
      </c>
      <c r="G17" s="837">
        <v>256265</v>
      </c>
    </row>
    <row r="18" spans="2:7" ht="18.75" thickBot="1">
      <c r="B18" s="921" t="s">
        <v>15</v>
      </c>
      <c r="C18" s="759" t="s">
        <v>713</v>
      </c>
      <c r="D18" s="897">
        <v>3903897</v>
      </c>
      <c r="E18" s="888">
        <v>1683547</v>
      </c>
      <c r="F18" s="898">
        <v>5587444</v>
      </c>
      <c r="G18" s="880">
        <v>41187384</v>
      </c>
    </row>
    <row r="19" spans="2:7" ht="5.25" customHeight="1" thickBot="1">
      <c r="B19" s="1610"/>
      <c r="C19" s="1611"/>
      <c r="D19" s="1611"/>
      <c r="E19" s="1611"/>
      <c r="F19" s="1611"/>
      <c r="G19" s="752"/>
    </row>
    <row r="20" spans="2:7" ht="18.75" thickBot="1">
      <c r="B20" s="922" t="s">
        <v>16</v>
      </c>
      <c r="C20" s="1607" t="s">
        <v>161</v>
      </c>
      <c r="D20" s="1608"/>
      <c r="E20" s="1608"/>
      <c r="F20" s="1608"/>
      <c r="G20" s="1609"/>
    </row>
    <row r="21" spans="2:7" ht="18">
      <c r="B21" s="904" t="s">
        <v>17</v>
      </c>
      <c r="C21" s="760" t="s">
        <v>714</v>
      </c>
      <c r="D21" s="895">
        <v>325367</v>
      </c>
      <c r="E21" s="896">
        <v>1952</v>
      </c>
      <c r="F21" s="832">
        <v>327319</v>
      </c>
      <c r="G21" s="833">
        <v>3609829</v>
      </c>
    </row>
    <row r="22" spans="2:7" ht="18">
      <c r="B22" s="905" t="s">
        <v>18</v>
      </c>
      <c r="C22" s="761" t="s">
        <v>715</v>
      </c>
      <c r="D22" s="887">
        <v>2951837</v>
      </c>
      <c r="E22" s="835">
        <v>1635598</v>
      </c>
      <c r="F22" s="836">
        <v>4587435</v>
      </c>
      <c r="G22" s="837">
        <v>6067063</v>
      </c>
    </row>
    <row r="23" spans="2:7" ht="18">
      <c r="B23" s="905" t="s">
        <v>11</v>
      </c>
      <c r="C23" s="761" t="s">
        <v>716</v>
      </c>
      <c r="D23" s="887">
        <v>0</v>
      </c>
      <c r="E23" s="835">
        <v>0</v>
      </c>
      <c r="F23" s="836">
        <v>0</v>
      </c>
      <c r="G23" s="837">
        <v>690163</v>
      </c>
    </row>
    <row r="24" spans="2:7" ht="18">
      <c r="B24" s="905" t="s">
        <v>12</v>
      </c>
      <c r="C24" s="761" t="s">
        <v>717</v>
      </c>
      <c r="D24" s="887">
        <v>0</v>
      </c>
      <c r="E24" s="835">
        <v>23</v>
      </c>
      <c r="F24" s="836">
        <v>23</v>
      </c>
      <c r="G24" s="837">
        <v>8007</v>
      </c>
    </row>
    <row r="25" spans="2:7" ht="18">
      <c r="B25" s="905" t="s">
        <v>13</v>
      </c>
      <c r="C25" s="761" t="s">
        <v>718</v>
      </c>
      <c r="D25" s="887">
        <v>0</v>
      </c>
      <c r="E25" s="835">
        <v>0</v>
      </c>
      <c r="F25" s="836">
        <v>0</v>
      </c>
      <c r="G25" s="837">
        <v>2695</v>
      </c>
    </row>
    <row r="26" spans="2:7" ht="18">
      <c r="B26" s="905" t="s">
        <v>19</v>
      </c>
      <c r="C26" s="761" t="s">
        <v>719</v>
      </c>
      <c r="D26" s="887">
        <v>47049</v>
      </c>
      <c r="E26" s="835">
        <v>11880</v>
      </c>
      <c r="F26" s="836">
        <v>58929</v>
      </c>
      <c r="G26" s="837"/>
    </row>
    <row r="27" spans="2:7" ht="18">
      <c r="B27" s="905" t="s">
        <v>20</v>
      </c>
      <c r="C27" s="761" t="s">
        <v>720</v>
      </c>
      <c r="D27" s="887">
        <v>5090</v>
      </c>
      <c r="E27" s="835">
        <v>875</v>
      </c>
      <c r="F27" s="836">
        <v>5965</v>
      </c>
      <c r="G27" s="837">
        <v>22931</v>
      </c>
    </row>
    <row r="28" spans="2:7" ht="18">
      <c r="B28" s="905" t="s">
        <v>22</v>
      </c>
      <c r="C28" s="761" t="s">
        <v>721</v>
      </c>
      <c r="D28" s="887">
        <v>1955</v>
      </c>
      <c r="E28" s="835">
        <v>3818</v>
      </c>
      <c r="F28" s="836">
        <v>5773</v>
      </c>
      <c r="G28" s="837">
        <v>388557</v>
      </c>
    </row>
    <row r="29" spans="2:7" ht="18">
      <c r="B29" s="905" t="s">
        <v>23</v>
      </c>
      <c r="C29" s="761" t="s">
        <v>722</v>
      </c>
      <c r="D29" s="887"/>
      <c r="E29" s="835"/>
      <c r="F29" s="836">
        <v>0</v>
      </c>
      <c r="G29" s="837"/>
    </row>
    <row r="30" spans="2:7" ht="18.75" thickBot="1">
      <c r="B30" s="906" t="s">
        <v>24</v>
      </c>
      <c r="C30" s="762" t="s">
        <v>723</v>
      </c>
      <c r="D30" s="897">
        <v>3331298</v>
      </c>
      <c r="E30" s="888">
        <v>1654146</v>
      </c>
      <c r="F30" s="898">
        <v>4985444</v>
      </c>
      <c r="G30" s="880">
        <v>10789245</v>
      </c>
    </row>
    <row r="31" spans="2:7" ht="5.25" customHeight="1" thickBot="1">
      <c r="B31" s="1610"/>
      <c r="C31" s="1611"/>
      <c r="D31" s="1611"/>
      <c r="E31" s="1611"/>
      <c r="F31" s="1611"/>
      <c r="G31" s="752"/>
    </row>
    <row r="32" spans="2:7" ht="18.75" thickBot="1">
      <c r="B32" s="923">
        <v>240</v>
      </c>
      <c r="C32" s="987" t="s">
        <v>780</v>
      </c>
      <c r="D32" s="899">
        <v>572599</v>
      </c>
      <c r="E32" s="900">
        <v>29401</v>
      </c>
      <c r="F32" s="901">
        <v>602000</v>
      </c>
      <c r="G32" s="902">
        <v>30398139</v>
      </c>
    </row>
    <row r="33" spans="2:7" ht="5.25" customHeight="1" thickBot="1">
      <c r="B33" s="1612"/>
      <c r="C33" s="1613"/>
      <c r="D33" s="1613"/>
      <c r="E33" s="1613"/>
      <c r="F33" s="1613"/>
      <c r="G33" s="753"/>
    </row>
    <row r="34" spans="2:7">
      <c r="B34" s="907"/>
      <c r="C34" s="812" t="s">
        <v>647</v>
      </c>
      <c r="D34" s="766"/>
      <c r="E34" s="813" t="s">
        <v>655</v>
      </c>
      <c r="F34" s="766"/>
      <c r="G34" s="767"/>
    </row>
    <row r="35" spans="2:7">
      <c r="B35" s="908"/>
      <c r="C35" s="754" t="s">
        <v>654</v>
      </c>
      <c r="D35" s="755"/>
      <c r="E35" s="722" t="s">
        <v>655</v>
      </c>
      <c r="F35" s="755"/>
      <c r="G35" s="748"/>
    </row>
    <row r="36" spans="2:7" ht="15.75" thickBot="1">
      <c r="B36" s="909"/>
      <c r="C36" s="768" t="s">
        <v>649</v>
      </c>
      <c r="D36" s="769"/>
      <c r="E36" s="769"/>
      <c r="F36" s="769"/>
      <c r="G36" s="751"/>
    </row>
    <row r="42" spans="2:7" ht="18">
      <c r="B42" s="924"/>
      <c r="C42" s="720"/>
      <c r="D42" s="720"/>
      <c r="E42" s="720"/>
      <c r="F42" s="720"/>
    </row>
    <row r="43" spans="2:7" ht="18">
      <c r="B43" s="924"/>
      <c r="C43" s="720"/>
      <c r="D43" s="720"/>
      <c r="E43" s="720"/>
      <c r="F43" s="720"/>
    </row>
  </sheetData>
  <sheetProtection algorithmName="SHA-512" hashValue="5MJ2T1TdEFAX/yGp0aS/vL4dnFn3pw4br6kycSbG9vZF0zEbHy4JPp46YfYKgME4PFmEQPimK85sTTqB9pBZjw==" saltValue="OgZsXqzw+6UPhjrebpM3ew==" spinCount="100000" sheet="1" objects="1" scenarios="1"/>
  <mergeCells count="9">
    <mergeCell ref="B2:G2"/>
    <mergeCell ref="B3:G3"/>
    <mergeCell ref="C20:G20"/>
    <mergeCell ref="B31:F31"/>
    <mergeCell ref="B33:F33"/>
    <mergeCell ref="B5:C6"/>
    <mergeCell ref="D5:F5"/>
    <mergeCell ref="G5:G6"/>
    <mergeCell ref="B19:F19"/>
  </mergeCells>
  <pageMargins left="0" right="0" top="0" bottom="0" header="0.05" footer="0.05"/>
  <pageSetup scale="82" orientation="landscape" r:id="rId1"/>
  <ignoredErrors>
    <ignoredError sqref="A1:G1 A4:G6 A2:B2 A3:B3 A7:A33 H1:XFD1048576 A34:G104857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 tint="0.59999389629810485"/>
    <pageSetUpPr fitToPage="1"/>
  </sheetPr>
  <dimension ref="B1:G378"/>
  <sheetViews>
    <sheetView zoomScaleNormal="100" zoomScaleSheetLayoutView="10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RowHeight="15"/>
  <cols>
    <col min="1" max="1" width="9.140625" style="79"/>
    <col min="2" max="2" width="4.7109375" style="981" customWidth="1"/>
    <col min="3" max="3" width="71.28515625" style="982" customWidth="1"/>
    <col min="4" max="4" width="18.5703125" style="982" bestFit="1" customWidth="1"/>
    <col min="5" max="5" width="15.5703125" style="982" bestFit="1" customWidth="1"/>
    <col min="6" max="6" width="10.85546875" style="982" bestFit="1" customWidth="1"/>
    <col min="7" max="7" width="15.28515625" style="982" bestFit="1" customWidth="1"/>
    <col min="8" max="16384" width="9.140625" style="79"/>
  </cols>
  <sheetData>
    <row r="1" spans="2:7" ht="15.75" thickBot="1">
      <c r="B1" s="968"/>
      <c r="C1" s="969"/>
      <c r="D1" s="969"/>
      <c r="E1" s="969"/>
      <c r="F1" s="969"/>
      <c r="G1" s="969"/>
    </row>
    <row r="2" spans="2:7" ht="18" customHeight="1">
      <c r="B2" s="1627" t="s">
        <v>724</v>
      </c>
      <c r="C2" s="1628"/>
      <c r="D2" s="1628"/>
      <c r="E2" s="1628"/>
      <c r="F2" s="1628"/>
      <c r="G2" s="1629"/>
    </row>
    <row r="3" spans="2:7" ht="18.75" thickBot="1">
      <c r="B3" s="1630" t="s">
        <v>725</v>
      </c>
      <c r="C3" s="1631"/>
      <c r="D3" s="1631"/>
      <c r="E3" s="1631"/>
      <c r="F3" s="1631"/>
      <c r="G3" s="1632"/>
    </row>
    <row r="4" spans="2:7" ht="45.75" thickBot="1">
      <c r="B4" s="1633" t="s">
        <v>55</v>
      </c>
      <c r="C4" s="1634"/>
      <c r="D4" s="1341" t="s">
        <v>726</v>
      </c>
      <c r="E4" s="1342" t="s">
        <v>727</v>
      </c>
      <c r="F4" s="1342" t="s">
        <v>728</v>
      </c>
      <c r="G4" s="1343" t="s">
        <v>401</v>
      </c>
    </row>
    <row r="5" spans="2:7" s="966" customFormat="1" ht="17.25" customHeight="1">
      <c r="B5" s="910" t="s">
        <v>1</v>
      </c>
      <c r="C5" s="861" t="s">
        <v>729</v>
      </c>
      <c r="D5" s="843">
        <v>572599</v>
      </c>
      <c r="E5" s="844">
        <v>44210</v>
      </c>
      <c r="F5" s="844"/>
      <c r="G5" s="855">
        <v>616809</v>
      </c>
    </row>
    <row r="6" spans="2:7" s="966" customFormat="1" ht="17.25" customHeight="1">
      <c r="B6" s="911" t="s">
        <v>2</v>
      </c>
      <c r="C6" s="770" t="s">
        <v>730</v>
      </c>
      <c r="D6" s="851">
        <v>-580461</v>
      </c>
      <c r="E6" s="852">
        <v>-32435</v>
      </c>
      <c r="F6" s="853">
        <v>0</v>
      </c>
      <c r="G6" s="854">
        <v>-612896</v>
      </c>
    </row>
    <row r="7" spans="2:7" s="966" customFormat="1" ht="17.25" customHeight="1">
      <c r="B7" s="911" t="s">
        <v>3</v>
      </c>
      <c r="C7" s="771" t="s">
        <v>731</v>
      </c>
      <c r="D7" s="845">
        <v>0</v>
      </c>
      <c r="E7" s="846">
        <v>0</v>
      </c>
      <c r="F7" s="846"/>
      <c r="G7" s="854">
        <v>0</v>
      </c>
    </row>
    <row r="8" spans="2:7" s="967" customFormat="1" ht="74.25" customHeight="1">
      <c r="B8" s="912" t="s">
        <v>4</v>
      </c>
      <c r="C8" s="721" t="s">
        <v>732</v>
      </c>
      <c r="D8" s="849">
        <v>46673</v>
      </c>
      <c r="E8" s="850"/>
      <c r="F8" s="850"/>
      <c r="G8" s="854">
        <v>46673</v>
      </c>
    </row>
    <row r="9" spans="2:7" s="966" customFormat="1" ht="18">
      <c r="B9" s="911" t="s">
        <v>5</v>
      </c>
      <c r="C9" s="772" t="s">
        <v>733</v>
      </c>
      <c r="D9" s="847">
        <v>6739</v>
      </c>
      <c r="E9" s="846">
        <v>-335</v>
      </c>
      <c r="F9" s="846"/>
      <c r="G9" s="854">
        <v>6404</v>
      </c>
    </row>
    <row r="10" spans="2:7" s="966" customFormat="1" ht="18">
      <c r="B10" s="911" t="s">
        <v>6</v>
      </c>
      <c r="C10" s="772" t="s">
        <v>734</v>
      </c>
      <c r="D10" s="845">
        <v>644</v>
      </c>
      <c r="E10" s="846">
        <v>10992</v>
      </c>
      <c r="F10" s="846"/>
      <c r="G10" s="854">
        <v>11636</v>
      </c>
    </row>
    <row r="11" spans="2:7" s="966" customFormat="1" ht="18">
      <c r="B11" s="911" t="s">
        <v>7</v>
      </c>
      <c r="C11" s="772" t="s">
        <v>735</v>
      </c>
      <c r="D11" s="845">
        <v>-644563</v>
      </c>
      <c r="E11" s="846">
        <v>-69473</v>
      </c>
      <c r="F11" s="846"/>
      <c r="G11" s="854">
        <v>-714036</v>
      </c>
    </row>
    <row r="12" spans="2:7" s="966" customFormat="1" ht="18">
      <c r="B12" s="911" t="s">
        <v>8</v>
      </c>
      <c r="C12" s="772" t="s">
        <v>736</v>
      </c>
      <c r="D12" s="845">
        <v>10046</v>
      </c>
      <c r="E12" s="846">
        <v>26381</v>
      </c>
      <c r="F12" s="846"/>
      <c r="G12" s="854">
        <v>36427</v>
      </c>
    </row>
    <row r="13" spans="2:7" s="966" customFormat="1" ht="26.25" customHeight="1" thickBot="1">
      <c r="B13" s="913" t="s">
        <v>9</v>
      </c>
      <c r="C13" s="862" t="s">
        <v>737</v>
      </c>
      <c r="D13" s="859">
        <v>-7862</v>
      </c>
      <c r="E13" s="860">
        <v>11775</v>
      </c>
      <c r="F13" s="860">
        <v>0</v>
      </c>
      <c r="G13" s="856">
        <v>3913</v>
      </c>
    </row>
    <row r="14" spans="2:7" s="966" customFormat="1" ht="18">
      <c r="B14" s="1635"/>
      <c r="C14" s="1636"/>
      <c r="D14" s="1636"/>
      <c r="E14" s="1636"/>
      <c r="F14" s="1636"/>
      <c r="G14" s="1637"/>
    </row>
    <row r="15" spans="2:7" s="966" customFormat="1" ht="21" customHeight="1" thickBot="1">
      <c r="B15" s="914" t="s">
        <v>10</v>
      </c>
      <c r="C15" s="1638" t="s">
        <v>738</v>
      </c>
      <c r="D15" s="1639"/>
      <c r="E15" s="1639"/>
      <c r="F15" s="1639"/>
      <c r="G15" s="1640"/>
    </row>
    <row r="16" spans="2:7" s="966" customFormat="1" ht="18">
      <c r="B16" s="910" t="s">
        <v>14</v>
      </c>
      <c r="C16" s="773" t="s">
        <v>739</v>
      </c>
      <c r="D16" s="857">
        <v>0</v>
      </c>
      <c r="E16" s="858">
        <v>0</v>
      </c>
      <c r="F16" s="858">
        <v>0</v>
      </c>
      <c r="G16" s="855">
        <v>0</v>
      </c>
    </row>
    <row r="17" spans="2:7" s="966" customFormat="1" ht="18">
      <c r="B17" s="911" t="s">
        <v>15</v>
      </c>
      <c r="C17" s="763" t="s">
        <v>740</v>
      </c>
      <c r="D17" s="845"/>
      <c r="E17" s="846"/>
      <c r="F17" s="846"/>
      <c r="G17" s="854">
        <v>0</v>
      </c>
    </row>
    <row r="18" spans="2:7" s="966" customFormat="1" ht="18">
      <c r="B18" s="911" t="s">
        <v>16</v>
      </c>
      <c r="C18" s="763" t="s">
        <v>741</v>
      </c>
      <c r="D18" s="845"/>
      <c r="E18" s="846"/>
      <c r="F18" s="846"/>
      <c r="G18" s="854">
        <v>0</v>
      </c>
    </row>
    <row r="19" spans="2:7" s="966" customFormat="1" ht="18">
      <c r="B19" s="911" t="s">
        <v>17</v>
      </c>
      <c r="C19" s="763" t="s">
        <v>742</v>
      </c>
      <c r="D19" s="845"/>
      <c r="E19" s="846"/>
      <c r="F19" s="846"/>
      <c r="G19" s="854">
        <v>0</v>
      </c>
    </row>
    <row r="20" spans="2:7" s="966" customFormat="1" ht="18">
      <c r="B20" s="911" t="s">
        <v>18</v>
      </c>
      <c r="C20" s="763" t="s">
        <v>743</v>
      </c>
      <c r="D20" s="845"/>
      <c r="E20" s="846"/>
      <c r="F20" s="846"/>
      <c r="G20" s="854">
        <v>0</v>
      </c>
    </row>
    <row r="21" spans="2:7" s="966" customFormat="1" ht="18">
      <c r="B21" s="911" t="s">
        <v>11</v>
      </c>
      <c r="C21" s="774" t="s">
        <v>744</v>
      </c>
      <c r="D21" s="851">
        <v>0</v>
      </c>
      <c r="E21" s="852">
        <v>0</v>
      </c>
      <c r="F21" s="852">
        <v>0</v>
      </c>
      <c r="G21" s="854">
        <v>0</v>
      </c>
    </row>
    <row r="22" spans="2:7" s="966" customFormat="1" ht="18">
      <c r="B22" s="911" t="s">
        <v>12</v>
      </c>
      <c r="C22" s="763" t="s">
        <v>740</v>
      </c>
      <c r="D22" s="1038">
        <v>0</v>
      </c>
      <c r="E22" s="846">
        <v>0</v>
      </c>
      <c r="F22" s="846"/>
      <c r="G22" s="854">
        <v>0</v>
      </c>
    </row>
    <row r="23" spans="2:7" s="966" customFormat="1" ht="18">
      <c r="B23" s="911" t="s">
        <v>13</v>
      </c>
      <c r="C23" s="1354" t="s">
        <v>1019</v>
      </c>
      <c r="D23" s="1038">
        <v>0</v>
      </c>
      <c r="E23" s="846">
        <v>0</v>
      </c>
      <c r="F23" s="846"/>
      <c r="G23" s="854">
        <v>0</v>
      </c>
    </row>
    <row r="24" spans="2:7" s="966" customFormat="1" ht="18">
      <c r="B24" s="911" t="s">
        <v>19</v>
      </c>
      <c r="C24" s="763" t="s">
        <v>742</v>
      </c>
      <c r="D24" s="1038">
        <v>0</v>
      </c>
      <c r="E24" s="846">
        <v>0</v>
      </c>
      <c r="F24" s="846"/>
      <c r="G24" s="854">
        <v>0</v>
      </c>
    </row>
    <row r="25" spans="2:7" s="966" customFormat="1" ht="18">
      <c r="B25" s="911" t="s">
        <v>20</v>
      </c>
      <c r="C25" s="763" t="s">
        <v>743</v>
      </c>
      <c r="D25" s="1038">
        <v>0</v>
      </c>
      <c r="E25" s="846">
        <v>0</v>
      </c>
      <c r="F25" s="846"/>
      <c r="G25" s="854">
        <v>0</v>
      </c>
    </row>
    <row r="26" spans="2:7" s="966" customFormat="1" ht="36" customHeight="1" thickBot="1">
      <c r="B26" s="913" t="s">
        <v>22</v>
      </c>
      <c r="C26" s="775" t="s">
        <v>745</v>
      </c>
      <c r="D26" s="863">
        <v>0</v>
      </c>
      <c r="E26" s="864">
        <v>0</v>
      </c>
      <c r="F26" s="864">
        <v>0</v>
      </c>
      <c r="G26" s="856">
        <v>0</v>
      </c>
    </row>
    <row r="27" spans="2:7" s="966" customFormat="1" ht="18.75" thickBot="1">
      <c r="B27" s="1641"/>
      <c r="C27" s="1642"/>
      <c r="D27" s="1642"/>
      <c r="E27" s="1642"/>
      <c r="F27" s="1642"/>
      <c r="G27" s="1643"/>
    </row>
    <row r="28" spans="2:7" s="966" customFormat="1" ht="18.75" thickBot="1">
      <c r="B28" s="915" t="s">
        <v>23</v>
      </c>
      <c r="C28" s="1622" t="s">
        <v>746</v>
      </c>
      <c r="D28" s="1623"/>
      <c r="E28" s="1623"/>
      <c r="F28" s="1623"/>
      <c r="G28" s="1624"/>
    </row>
    <row r="29" spans="2:7" s="966" customFormat="1" ht="18">
      <c r="B29" s="910" t="s">
        <v>24</v>
      </c>
      <c r="C29" s="776" t="s">
        <v>747</v>
      </c>
      <c r="D29" s="843">
        <v>0</v>
      </c>
      <c r="E29" s="844"/>
      <c r="F29" s="844"/>
      <c r="G29" s="855">
        <v>0</v>
      </c>
    </row>
    <row r="30" spans="2:7" s="966" customFormat="1" ht="21" customHeight="1">
      <c r="B30" s="911" t="s">
        <v>25</v>
      </c>
      <c r="C30" s="777" t="s">
        <v>748</v>
      </c>
      <c r="D30" s="845">
        <v>0</v>
      </c>
      <c r="E30" s="846"/>
      <c r="F30" s="846"/>
      <c r="G30" s="854">
        <v>0</v>
      </c>
    </row>
    <row r="31" spans="2:7" s="966" customFormat="1" ht="21" customHeight="1">
      <c r="B31" s="911" t="s">
        <v>26</v>
      </c>
      <c r="C31" s="777" t="s">
        <v>749</v>
      </c>
      <c r="D31" s="851">
        <v>0</v>
      </c>
      <c r="E31" s="852">
        <v>0</v>
      </c>
      <c r="F31" s="852">
        <v>0</v>
      </c>
      <c r="G31" s="854">
        <v>0</v>
      </c>
    </row>
    <row r="32" spans="2:7" s="966" customFormat="1" ht="21" customHeight="1">
      <c r="B32" s="911" t="s">
        <v>27</v>
      </c>
      <c r="C32" s="778" t="s">
        <v>750</v>
      </c>
      <c r="D32" s="851">
        <v>-7862</v>
      </c>
      <c r="E32" s="852">
        <v>11775</v>
      </c>
      <c r="F32" s="852">
        <v>0</v>
      </c>
      <c r="G32" s="854">
        <v>3913</v>
      </c>
    </row>
    <row r="33" spans="2:7" s="966" customFormat="1" ht="18" customHeight="1">
      <c r="B33" s="911" t="s">
        <v>28</v>
      </c>
      <c r="C33" s="779" t="s">
        <v>751</v>
      </c>
      <c r="D33" s="845">
        <v>78175</v>
      </c>
      <c r="E33" s="1245">
        <v>457534</v>
      </c>
      <c r="F33" s="846"/>
      <c r="G33" s="854">
        <v>535709</v>
      </c>
    </row>
    <row r="34" spans="2:7" s="966" customFormat="1" ht="18" customHeight="1">
      <c r="B34" s="911" t="s">
        <v>29</v>
      </c>
      <c r="C34" s="779" t="s">
        <v>752</v>
      </c>
      <c r="D34" s="851">
        <v>70313</v>
      </c>
      <c r="E34" s="852">
        <v>469309</v>
      </c>
      <c r="F34" s="846"/>
      <c r="G34" s="854">
        <v>539622</v>
      </c>
    </row>
    <row r="35" spans="2:7" s="967" customFormat="1" ht="33" customHeight="1">
      <c r="B35" s="911" t="s">
        <v>30</v>
      </c>
      <c r="C35" s="780" t="s">
        <v>753</v>
      </c>
      <c r="D35" s="847"/>
      <c r="E35" s="848"/>
      <c r="F35" s="848"/>
      <c r="G35" s="1066">
        <v>0</v>
      </c>
    </row>
    <row r="36" spans="2:7" ht="18.75" thickBot="1">
      <c r="B36" s="916">
        <v>300</v>
      </c>
      <c r="C36" s="781" t="s">
        <v>754</v>
      </c>
      <c r="D36" s="970"/>
      <c r="E36" s="971"/>
      <c r="F36" s="971"/>
      <c r="G36" s="972">
        <v>0</v>
      </c>
    </row>
    <row r="37" spans="2:7" ht="18">
      <c r="B37" s="917"/>
      <c r="C37" s="765"/>
      <c r="D37" s="973"/>
      <c r="E37" s="973"/>
      <c r="F37" s="973"/>
      <c r="G37" s="974"/>
    </row>
    <row r="38" spans="2:7" ht="52.5" customHeight="1">
      <c r="B38" s="918"/>
      <c r="C38" s="1625"/>
      <c r="D38" s="1625"/>
      <c r="E38" s="1625"/>
      <c r="F38" s="1625"/>
      <c r="G38" s="1626"/>
    </row>
    <row r="39" spans="2:7" ht="18">
      <c r="B39" s="918"/>
      <c r="C39" s="764"/>
      <c r="D39" s="975"/>
      <c r="E39" s="975"/>
      <c r="F39" s="975"/>
      <c r="G39" s="976"/>
    </row>
    <row r="40" spans="2:7" ht="18">
      <c r="B40" s="918"/>
      <c r="C40" s="764"/>
      <c r="D40" s="975"/>
      <c r="E40" s="975"/>
      <c r="F40" s="975"/>
      <c r="G40" s="976"/>
    </row>
    <row r="41" spans="2:7" ht="18">
      <c r="B41" s="918"/>
      <c r="C41" s="764"/>
      <c r="D41" s="975"/>
      <c r="E41" s="975"/>
      <c r="F41" s="975"/>
      <c r="G41" s="976"/>
    </row>
    <row r="42" spans="2:7" ht="21">
      <c r="B42" s="918"/>
      <c r="C42" s="1246"/>
      <c r="D42" s="975"/>
      <c r="E42" s="975"/>
      <c r="F42" s="975"/>
      <c r="G42" s="976"/>
    </row>
    <row r="43" spans="2:7">
      <c r="B43" s="918"/>
      <c r="C43" s="975"/>
      <c r="D43" s="975"/>
      <c r="E43" s="975"/>
      <c r="F43" s="975"/>
      <c r="G43" s="976"/>
    </row>
    <row r="44" spans="2:7" ht="15.75">
      <c r="B44" s="918"/>
      <c r="C44" s="977" t="s">
        <v>647</v>
      </c>
      <c r="D44" s="975"/>
      <c r="E44" s="978" t="s">
        <v>655</v>
      </c>
      <c r="F44" s="975"/>
      <c r="G44" s="976"/>
    </row>
    <row r="45" spans="2:7" ht="15.75">
      <c r="B45" s="918"/>
      <c r="C45" s="977" t="s">
        <v>654</v>
      </c>
      <c r="D45" s="975"/>
      <c r="E45" s="978" t="s">
        <v>655</v>
      </c>
      <c r="F45" s="975"/>
      <c r="G45" s="976"/>
    </row>
    <row r="46" spans="2:7" ht="15.75" thickBot="1">
      <c r="B46" s="578"/>
      <c r="C46" s="979" t="s">
        <v>649</v>
      </c>
      <c r="D46" s="579"/>
      <c r="E46" s="579"/>
      <c r="F46" s="579"/>
      <c r="G46" s="580"/>
    </row>
    <row r="47" spans="2:7">
      <c r="B47" s="93"/>
      <c r="C47" s="79"/>
      <c r="D47" s="79"/>
      <c r="E47" s="79"/>
      <c r="F47" s="79"/>
      <c r="G47" s="79"/>
    </row>
    <row r="48" spans="2:7">
      <c r="B48" s="93"/>
      <c r="C48" s="79"/>
      <c r="D48" s="79"/>
      <c r="E48" s="79"/>
      <c r="F48" s="79"/>
      <c r="G48" s="79"/>
    </row>
    <row r="49" spans="2:7">
      <c r="B49" s="93"/>
      <c r="C49" s="79"/>
      <c r="D49" s="79"/>
      <c r="E49" s="79"/>
      <c r="F49" s="79"/>
      <c r="G49" s="79"/>
    </row>
    <row r="50" spans="2:7">
      <c r="B50" s="93"/>
      <c r="C50" s="79"/>
      <c r="D50" s="79"/>
      <c r="E50" s="79"/>
      <c r="F50" s="79"/>
      <c r="G50" s="79"/>
    </row>
    <row r="51" spans="2:7">
      <c r="B51" s="93"/>
      <c r="C51" s="79"/>
      <c r="D51" s="79"/>
      <c r="E51" s="79"/>
      <c r="F51" s="79"/>
      <c r="G51" s="79"/>
    </row>
    <row r="52" spans="2:7">
      <c r="B52" s="93"/>
      <c r="C52" s="79"/>
      <c r="D52" s="79"/>
      <c r="E52" s="79"/>
      <c r="F52" s="79"/>
      <c r="G52" s="79"/>
    </row>
    <row r="53" spans="2:7">
      <c r="B53" s="93"/>
      <c r="C53" s="79"/>
      <c r="D53" s="79"/>
      <c r="E53" s="79"/>
      <c r="F53" s="79"/>
      <c r="G53" s="79"/>
    </row>
    <row r="54" spans="2:7">
      <c r="B54" s="93"/>
      <c r="C54" s="79"/>
      <c r="D54" s="79"/>
      <c r="E54" s="79"/>
      <c r="F54" s="79"/>
      <c r="G54" s="79"/>
    </row>
    <row r="55" spans="2:7">
      <c r="B55" s="93"/>
      <c r="C55" s="79"/>
      <c r="D55" s="79"/>
      <c r="E55" s="79"/>
      <c r="F55" s="79"/>
      <c r="G55" s="79"/>
    </row>
    <row r="56" spans="2:7">
      <c r="B56" s="93"/>
      <c r="C56" s="79"/>
      <c r="D56" s="79"/>
      <c r="E56" s="79"/>
      <c r="F56" s="79"/>
      <c r="G56" s="79"/>
    </row>
    <row r="57" spans="2:7">
      <c r="B57" s="93"/>
      <c r="C57" s="79"/>
      <c r="D57" s="79"/>
      <c r="E57" s="79"/>
      <c r="F57" s="79"/>
      <c r="G57" s="79"/>
    </row>
    <row r="58" spans="2:7">
      <c r="B58" s="93"/>
      <c r="C58" s="79"/>
      <c r="D58" s="79"/>
      <c r="E58" s="79"/>
      <c r="F58" s="79"/>
      <c r="G58" s="79"/>
    </row>
    <row r="59" spans="2:7">
      <c r="B59" s="93"/>
      <c r="C59" s="79"/>
      <c r="D59" s="79"/>
      <c r="E59" s="79"/>
      <c r="F59" s="79"/>
      <c r="G59" s="79"/>
    </row>
    <row r="60" spans="2:7">
      <c r="B60" s="93"/>
      <c r="C60" s="79"/>
      <c r="D60" s="79"/>
      <c r="E60" s="79"/>
      <c r="F60" s="79"/>
      <c r="G60" s="79"/>
    </row>
    <row r="61" spans="2:7">
      <c r="B61" s="93"/>
      <c r="C61" s="79"/>
      <c r="D61" s="79"/>
      <c r="E61" s="79"/>
      <c r="F61" s="79"/>
      <c r="G61" s="79"/>
    </row>
    <row r="62" spans="2:7">
      <c r="B62" s="93"/>
      <c r="C62" s="79"/>
      <c r="D62" s="79"/>
      <c r="E62" s="79"/>
      <c r="F62" s="79"/>
      <c r="G62" s="79"/>
    </row>
    <row r="63" spans="2:7">
      <c r="B63" s="93"/>
      <c r="C63" s="79"/>
      <c r="D63" s="79"/>
      <c r="E63" s="79"/>
      <c r="F63" s="79"/>
      <c r="G63" s="79"/>
    </row>
    <row r="64" spans="2:7">
      <c r="B64" s="93"/>
      <c r="C64" s="79"/>
      <c r="D64" s="79"/>
      <c r="E64" s="79"/>
      <c r="F64" s="79"/>
      <c r="G64" s="79"/>
    </row>
    <row r="65" spans="2:7">
      <c r="B65" s="93"/>
      <c r="C65" s="79"/>
      <c r="D65" s="79"/>
      <c r="E65" s="79"/>
      <c r="F65" s="79"/>
      <c r="G65" s="79"/>
    </row>
    <row r="66" spans="2:7">
      <c r="B66" s="93"/>
      <c r="C66" s="79"/>
      <c r="D66" s="79"/>
      <c r="E66" s="79"/>
      <c r="F66" s="79"/>
      <c r="G66" s="79"/>
    </row>
    <row r="67" spans="2:7">
      <c r="B67" s="93"/>
      <c r="C67" s="79"/>
      <c r="D67" s="79"/>
      <c r="E67" s="79"/>
      <c r="F67" s="79"/>
      <c r="G67" s="79"/>
    </row>
    <row r="68" spans="2:7">
      <c r="B68" s="93"/>
      <c r="C68" s="79"/>
      <c r="D68" s="79"/>
      <c r="E68" s="79"/>
      <c r="F68" s="79"/>
      <c r="G68" s="79"/>
    </row>
    <row r="69" spans="2:7">
      <c r="B69" s="93"/>
      <c r="C69" s="79"/>
      <c r="D69" s="79"/>
      <c r="E69" s="79"/>
      <c r="F69" s="79"/>
      <c r="G69" s="79"/>
    </row>
    <row r="70" spans="2:7">
      <c r="B70" s="93"/>
      <c r="C70" s="79"/>
      <c r="D70" s="79"/>
      <c r="E70" s="79"/>
      <c r="F70" s="79"/>
      <c r="G70" s="79"/>
    </row>
    <row r="71" spans="2:7">
      <c r="B71" s="93"/>
      <c r="C71" s="79"/>
      <c r="D71" s="79"/>
      <c r="E71" s="79"/>
      <c r="F71" s="79"/>
      <c r="G71" s="79"/>
    </row>
    <row r="72" spans="2:7">
      <c r="B72" s="93"/>
      <c r="C72" s="79"/>
      <c r="D72" s="79"/>
      <c r="E72" s="79"/>
      <c r="F72" s="79"/>
      <c r="G72" s="79"/>
    </row>
    <row r="73" spans="2:7">
      <c r="B73" s="93"/>
      <c r="C73" s="79"/>
      <c r="D73" s="79"/>
      <c r="E73" s="79"/>
      <c r="F73" s="79"/>
      <c r="G73" s="79"/>
    </row>
    <row r="74" spans="2:7">
      <c r="B74" s="93"/>
      <c r="C74" s="79"/>
      <c r="D74" s="79"/>
      <c r="E74" s="79"/>
      <c r="F74" s="79"/>
      <c r="G74" s="79"/>
    </row>
    <row r="75" spans="2:7">
      <c r="B75" s="93"/>
      <c r="C75" s="79"/>
      <c r="D75" s="79"/>
      <c r="E75" s="79"/>
      <c r="F75" s="79"/>
      <c r="G75" s="79"/>
    </row>
    <row r="76" spans="2:7">
      <c r="B76" s="93"/>
      <c r="C76" s="79"/>
      <c r="D76" s="79"/>
      <c r="E76" s="79"/>
      <c r="F76" s="79"/>
      <c r="G76" s="79"/>
    </row>
    <row r="77" spans="2:7">
      <c r="B77" s="93"/>
      <c r="C77" s="79"/>
      <c r="D77" s="79"/>
      <c r="E77" s="79"/>
      <c r="F77" s="79"/>
      <c r="G77" s="79"/>
    </row>
    <row r="78" spans="2:7">
      <c r="B78" s="93"/>
      <c r="C78" s="79"/>
      <c r="D78" s="79"/>
      <c r="E78" s="79"/>
      <c r="F78" s="79"/>
      <c r="G78" s="79"/>
    </row>
    <row r="79" spans="2:7">
      <c r="B79" s="93"/>
      <c r="C79" s="79"/>
      <c r="D79" s="79"/>
      <c r="E79" s="79"/>
      <c r="F79" s="79"/>
      <c r="G79" s="79"/>
    </row>
    <row r="80" spans="2:7">
      <c r="B80" s="93"/>
      <c r="C80" s="79"/>
      <c r="D80" s="79"/>
      <c r="E80" s="79"/>
      <c r="F80" s="79"/>
      <c r="G80" s="79"/>
    </row>
    <row r="81" spans="2:7">
      <c r="B81" s="93"/>
      <c r="C81" s="79"/>
      <c r="D81" s="79"/>
      <c r="E81" s="79"/>
      <c r="F81" s="79"/>
      <c r="G81" s="79"/>
    </row>
    <row r="82" spans="2:7">
      <c r="B82" s="93"/>
      <c r="C82" s="79"/>
      <c r="D82" s="79"/>
      <c r="E82" s="79"/>
      <c r="F82" s="79"/>
      <c r="G82" s="79"/>
    </row>
    <row r="83" spans="2:7">
      <c r="B83" s="93"/>
      <c r="C83" s="79"/>
      <c r="D83" s="79"/>
      <c r="E83" s="79"/>
      <c r="F83" s="79"/>
      <c r="G83" s="79"/>
    </row>
    <row r="84" spans="2:7">
      <c r="B84" s="93"/>
      <c r="C84" s="79"/>
      <c r="D84" s="79"/>
      <c r="E84" s="79"/>
      <c r="F84" s="79"/>
      <c r="G84" s="79"/>
    </row>
    <row r="85" spans="2:7">
      <c r="B85" s="93"/>
      <c r="C85" s="79"/>
      <c r="D85" s="79"/>
      <c r="E85" s="79"/>
      <c r="F85" s="79"/>
      <c r="G85" s="79"/>
    </row>
    <row r="86" spans="2:7">
      <c r="B86" s="93"/>
      <c r="C86" s="79"/>
      <c r="D86" s="79"/>
      <c r="E86" s="79"/>
      <c r="F86" s="79"/>
      <c r="G86" s="79"/>
    </row>
    <row r="87" spans="2:7">
      <c r="B87" s="93"/>
      <c r="C87" s="79"/>
      <c r="D87" s="79"/>
      <c r="E87" s="79"/>
      <c r="F87" s="79"/>
      <c r="G87" s="79"/>
    </row>
    <row r="88" spans="2:7">
      <c r="B88" s="93"/>
      <c r="C88" s="79"/>
      <c r="D88" s="79"/>
      <c r="E88" s="79"/>
      <c r="F88" s="79"/>
      <c r="G88" s="79"/>
    </row>
    <row r="89" spans="2:7">
      <c r="B89" s="93"/>
      <c r="C89" s="79"/>
      <c r="D89" s="79"/>
      <c r="E89" s="79"/>
      <c r="F89" s="79"/>
      <c r="G89" s="79"/>
    </row>
    <row r="90" spans="2:7">
      <c r="B90" s="93"/>
      <c r="C90" s="79"/>
      <c r="D90" s="79"/>
      <c r="E90" s="79"/>
      <c r="F90" s="79"/>
      <c r="G90" s="79"/>
    </row>
    <row r="91" spans="2:7">
      <c r="B91" s="93"/>
      <c r="C91" s="79"/>
      <c r="D91" s="79"/>
      <c r="E91" s="79"/>
      <c r="F91" s="79"/>
      <c r="G91" s="79"/>
    </row>
    <row r="92" spans="2:7">
      <c r="B92" s="93"/>
      <c r="C92" s="79"/>
      <c r="D92" s="79"/>
      <c r="E92" s="79"/>
      <c r="F92" s="79"/>
      <c r="G92" s="79"/>
    </row>
    <row r="93" spans="2:7">
      <c r="B93" s="93"/>
      <c r="C93" s="79"/>
      <c r="D93" s="79"/>
      <c r="E93" s="79"/>
      <c r="F93" s="79"/>
      <c r="G93" s="79"/>
    </row>
    <row r="94" spans="2:7">
      <c r="B94" s="93"/>
      <c r="C94" s="79"/>
      <c r="D94" s="79"/>
      <c r="E94" s="79"/>
      <c r="F94" s="79"/>
      <c r="G94" s="79"/>
    </row>
    <row r="95" spans="2:7">
      <c r="B95" s="93"/>
      <c r="C95" s="79"/>
      <c r="D95" s="79"/>
      <c r="E95" s="79"/>
      <c r="F95" s="79"/>
      <c r="G95" s="79"/>
    </row>
    <row r="96" spans="2:7">
      <c r="B96" s="93"/>
      <c r="C96" s="79"/>
      <c r="D96" s="79"/>
      <c r="E96" s="79"/>
      <c r="F96" s="79"/>
      <c r="G96" s="79"/>
    </row>
    <row r="97" spans="2:7">
      <c r="B97" s="93"/>
      <c r="C97" s="79"/>
      <c r="D97" s="79"/>
      <c r="E97" s="79"/>
      <c r="F97" s="79"/>
      <c r="G97" s="79"/>
    </row>
    <row r="98" spans="2:7">
      <c r="B98" s="93"/>
      <c r="C98" s="79"/>
      <c r="D98" s="79"/>
      <c r="E98" s="79"/>
      <c r="F98" s="79"/>
      <c r="G98" s="79"/>
    </row>
    <row r="99" spans="2:7">
      <c r="B99" s="93"/>
      <c r="C99" s="79"/>
      <c r="D99" s="79"/>
      <c r="E99" s="79"/>
      <c r="F99" s="79"/>
      <c r="G99" s="79"/>
    </row>
    <row r="100" spans="2:7">
      <c r="B100" s="93"/>
      <c r="C100" s="79"/>
      <c r="D100" s="79"/>
      <c r="E100" s="79"/>
      <c r="F100" s="79"/>
      <c r="G100" s="79"/>
    </row>
    <row r="101" spans="2:7">
      <c r="B101" s="93"/>
      <c r="C101" s="79"/>
      <c r="D101" s="79"/>
      <c r="E101" s="79"/>
      <c r="F101" s="79"/>
      <c r="G101" s="79"/>
    </row>
    <row r="102" spans="2:7">
      <c r="B102" s="93"/>
      <c r="C102" s="79"/>
      <c r="D102" s="79"/>
      <c r="E102" s="79"/>
      <c r="F102" s="79"/>
      <c r="G102" s="79"/>
    </row>
    <row r="103" spans="2:7">
      <c r="B103" s="93"/>
      <c r="C103" s="79"/>
      <c r="D103" s="79"/>
      <c r="E103" s="79"/>
      <c r="F103" s="79"/>
      <c r="G103" s="79"/>
    </row>
    <row r="104" spans="2:7">
      <c r="B104" s="93"/>
      <c r="C104" s="79"/>
      <c r="D104" s="79"/>
      <c r="E104" s="79"/>
      <c r="F104" s="79"/>
      <c r="G104" s="79"/>
    </row>
    <row r="105" spans="2:7">
      <c r="B105" s="93"/>
      <c r="C105" s="79"/>
      <c r="D105" s="79"/>
      <c r="E105" s="79"/>
      <c r="F105" s="79"/>
      <c r="G105" s="79"/>
    </row>
    <row r="106" spans="2:7">
      <c r="B106" s="93"/>
      <c r="C106" s="79"/>
      <c r="D106" s="79"/>
      <c r="E106" s="79"/>
      <c r="F106" s="79"/>
      <c r="G106" s="79"/>
    </row>
    <row r="107" spans="2:7">
      <c r="B107" s="93"/>
      <c r="C107" s="79"/>
      <c r="D107" s="79"/>
      <c r="E107" s="79"/>
      <c r="F107" s="79"/>
      <c r="G107" s="79"/>
    </row>
    <row r="108" spans="2:7">
      <c r="B108" s="93"/>
      <c r="C108" s="79"/>
      <c r="D108" s="79"/>
      <c r="E108" s="79"/>
      <c r="F108" s="79"/>
      <c r="G108" s="79"/>
    </row>
    <row r="109" spans="2:7">
      <c r="B109" s="93"/>
      <c r="C109" s="79"/>
      <c r="D109" s="79"/>
      <c r="E109" s="79"/>
      <c r="F109" s="79"/>
      <c r="G109" s="79"/>
    </row>
    <row r="110" spans="2:7">
      <c r="B110" s="93"/>
      <c r="C110" s="79"/>
      <c r="D110" s="79"/>
      <c r="E110" s="79"/>
      <c r="F110" s="79"/>
      <c r="G110" s="79"/>
    </row>
    <row r="111" spans="2:7">
      <c r="B111" s="93"/>
      <c r="C111" s="79"/>
      <c r="D111" s="79"/>
      <c r="E111" s="79"/>
      <c r="F111" s="79"/>
      <c r="G111" s="79"/>
    </row>
    <row r="112" spans="2:7">
      <c r="B112" s="93"/>
      <c r="C112" s="79"/>
      <c r="D112" s="79"/>
      <c r="E112" s="79"/>
      <c r="F112" s="79"/>
      <c r="G112" s="79"/>
    </row>
    <row r="113" spans="2:7">
      <c r="B113" s="93"/>
      <c r="C113" s="79"/>
      <c r="D113" s="79"/>
      <c r="E113" s="79"/>
      <c r="F113" s="79"/>
      <c r="G113" s="79"/>
    </row>
    <row r="114" spans="2:7">
      <c r="B114" s="93"/>
      <c r="C114" s="79"/>
      <c r="D114" s="79"/>
      <c r="E114" s="79"/>
      <c r="F114" s="79"/>
      <c r="G114" s="79"/>
    </row>
    <row r="115" spans="2:7">
      <c r="B115" s="93"/>
      <c r="C115" s="79"/>
      <c r="D115" s="79"/>
      <c r="E115" s="79"/>
      <c r="F115" s="79"/>
      <c r="G115" s="79"/>
    </row>
    <row r="116" spans="2:7">
      <c r="B116" s="93"/>
      <c r="C116" s="79"/>
      <c r="D116" s="79"/>
      <c r="E116" s="79"/>
      <c r="F116" s="79"/>
      <c r="G116" s="79"/>
    </row>
    <row r="117" spans="2:7">
      <c r="B117" s="93"/>
      <c r="C117" s="79"/>
      <c r="D117" s="79"/>
      <c r="E117" s="79"/>
      <c r="F117" s="79"/>
      <c r="G117" s="79"/>
    </row>
    <row r="118" spans="2:7">
      <c r="B118" s="93"/>
      <c r="C118" s="79"/>
      <c r="D118" s="79"/>
      <c r="E118" s="79"/>
      <c r="F118" s="79"/>
      <c r="G118" s="79"/>
    </row>
    <row r="119" spans="2:7">
      <c r="B119" s="93"/>
      <c r="C119" s="79"/>
      <c r="D119" s="79"/>
      <c r="E119" s="79"/>
      <c r="F119" s="79"/>
      <c r="G119" s="79"/>
    </row>
    <row r="120" spans="2:7">
      <c r="B120" s="93"/>
      <c r="C120" s="79"/>
      <c r="D120" s="79"/>
      <c r="E120" s="79"/>
      <c r="F120" s="79"/>
      <c r="G120" s="79"/>
    </row>
    <row r="121" spans="2:7">
      <c r="B121" s="93"/>
      <c r="C121" s="79"/>
      <c r="D121" s="79"/>
      <c r="E121" s="79"/>
      <c r="F121" s="79"/>
      <c r="G121" s="79"/>
    </row>
    <row r="122" spans="2:7">
      <c r="B122" s="93"/>
      <c r="C122" s="79"/>
      <c r="D122" s="79"/>
      <c r="E122" s="79"/>
      <c r="F122" s="79"/>
      <c r="G122" s="79"/>
    </row>
    <row r="123" spans="2:7">
      <c r="B123" s="93"/>
      <c r="C123" s="79"/>
      <c r="D123" s="79"/>
      <c r="E123" s="79"/>
      <c r="F123" s="79"/>
      <c r="G123" s="79"/>
    </row>
    <row r="124" spans="2:7">
      <c r="B124" s="93"/>
      <c r="C124" s="79"/>
      <c r="D124" s="79"/>
      <c r="E124" s="79"/>
      <c r="F124" s="79"/>
      <c r="G124" s="79"/>
    </row>
    <row r="125" spans="2:7">
      <c r="B125" s="93"/>
      <c r="C125" s="79"/>
      <c r="D125" s="79"/>
      <c r="E125" s="79"/>
      <c r="F125" s="79"/>
      <c r="G125" s="79"/>
    </row>
    <row r="126" spans="2:7">
      <c r="B126" s="93"/>
      <c r="C126" s="79"/>
      <c r="D126" s="79"/>
      <c r="E126" s="79"/>
      <c r="F126" s="79"/>
      <c r="G126" s="79"/>
    </row>
    <row r="127" spans="2:7">
      <c r="B127" s="93"/>
      <c r="C127" s="79"/>
      <c r="D127" s="79"/>
      <c r="E127" s="79"/>
      <c r="F127" s="79"/>
      <c r="G127" s="79"/>
    </row>
    <row r="128" spans="2:7">
      <c r="B128" s="93"/>
      <c r="C128" s="79"/>
      <c r="D128" s="79"/>
      <c r="E128" s="79"/>
      <c r="F128" s="79"/>
      <c r="G128" s="79"/>
    </row>
    <row r="129" spans="2:7">
      <c r="B129" s="93"/>
      <c r="C129" s="79"/>
      <c r="D129" s="79"/>
      <c r="E129" s="79"/>
      <c r="F129" s="79"/>
      <c r="G129" s="79"/>
    </row>
    <row r="130" spans="2:7">
      <c r="B130" s="93"/>
      <c r="C130" s="79"/>
      <c r="D130" s="79"/>
      <c r="E130" s="79"/>
      <c r="F130" s="79"/>
      <c r="G130" s="79"/>
    </row>
    <row r="131" spans="2:7">
      <c r="B131" s="93"/>
      <c r="C131" s="79"/>
      <c r="D131" s="79"/>
      <c r="E131" s="79"/>
      <c r="F131" s="79"/>
      <c r="G131" s="79"/>
    </row>
    <row r="132" spans="2:7">
      <c r="B132" s="93"/>
      <c r="C132" s="79"/>
      <c r="D132" s="79"/>
      <c r="E132" s="79"/>
      <c r="F132" s="79"/>
      <c r="G132" s="79"/>
    </row>
    <row r="133" spans="2:7">
      <c r="B133" s="93"/>
      <c r="C133" s="79"/>
      <c r="D133" s="79"/>
      <c r="E133" s="79"/>
      <c r="F133" s="79"/>
      <c r="G133" s="79"/>
    </row>
    <row r="134" spans="2:7">
      <c r="B134" s="93"/>
      <c r="C134" s="79"/>
      <c r="D134" s="79"/>
      <c r="E134" s="79"/>
      <c r="F134" s="79"/>
      <c r="G134" s="79"/>
    </row>
    <row r="135" spans="2:7">
      <c r="B135" s="93"/>
      <c r="C135" s="79"/>
      <c r="D135" s="79"/>
      <c r="E135" s="79"/>
      <c r="F135" s="79"/>
      <c r="G135" s="79"/>
    </row>
    <row r="136" spans="2:7">
      <c r="B136" s="93"/>
      <c r="C136" s="79"/>
      <c r="D136" s="79"/>
      <c r="E136" s="79"/>
      <c r="F136" s="79"/>
      <c r="G136" s="79"/>
    </row>
    <row r="137" spans="2:7">
      <c r="B137" s="93"/>
      <c r="C137" s="79"/>
      <c r="D137" s="79"/>
      <c r="E137" s="79"/>
      <c r="F137" s="79"/>
      <c r="G137" s="79"/>
    </row>
    <row r="138" spans="2:7">
      <c r="B138" s="93"/>
      <c r="C138" s="79"/>
      <c r="D138" s="79"/>
      <c r="E138" s="79"/>
      <c r="F138" s="79"/>
      <c r="G138" s="79"/>
    </row>
    <row r="139" spans="2:7">
      <c r="B139" s="93"/>
      <c r="C139" s="79"/>
      <c r="D139" s="79"/>
      <c r="E139" s="79"/>
      <c r="F139" s="79"/>
      <c r="G139" s="79"/>
    </row>
    <row r="140" spans="2:7">
      <c r="B140" s="93"/>
      <c r="C140" s="79"/>
      <c r="D140" s="79"/>
      <c r="E140" s="79"/>
      <c r="F140" s="79"/>
      <c r="G140" s="79"/>
    </row>
    <row r="141" spans="2:7">
      <c r="B141" s="93"/>
      <c r="C141" s="79"/>
      <c r="D141" s="79"/>
      <c r="E141" s="79"/>
      <c r="F141" s="79"/>
      <c r="G141" s="79"/>
    </row>
    <row r="142" spans="2:7">
      <c r="B142" s="93"/>
      <c r="C142" s="79"/>
      <c r="D142" s="79"/>
      <c r="E142" s="79"/>
      <c r="F142" s="79"/>
      <c r="G142" s="79"/>
    </row>
    <row r="143" spans="2:7">
      <c r="B143" s="93"/>
      <c r="C143" s="79"/>
      <c r="D143" s="79"/>
      <c r="E143" s="79"/>
      <c r="F143" s="79"/>
      <c r="G143" s="79"/>
    </row>
    <row r="144" spans="2:7">
      <c r="B144" s="93"/>
      <c r="C144" s="79"/>
      <c r="D144" s="79"/>
      <c r="E144" s="79"/>
      <c r="F144" s="79"/>
      <c r="G144" s="79"/>
    </row>
    <row r="145" spans="2:7">
      <c r="B145" s="93"/>
      <c r="C145" s="79"/>
      <c r="D145" s="79"/>
      <c r="E145" s="79"/>
      <c r="F145" s="79"/>
      <c r="G145" s="79"/>
    </row>
    <row r="146" spans="2:7">
      <c r="B146" s="93"/>
      <c r="C146" s="79"/>
      <c r="D146" s="79"/>
      <c r="E146" s="79"/>
      <c r="F146" s="79"/>
      <c r="G146" s="79"/>
    </row>
    <row r="147" spans="2:7">
      <c r="B147" s="93"/>
      <c r="C147" s="79"/>
      <c r="D147" s="79"/>
      <c r="E147" s="79"/>
      <c r="F147" s="79"/>
      <c r="G147" s="79"/>
    </row>
    <row r="148" spans="2:7">
      <c r="B148" s="93"/>
      <c r="C148" s="79"/>
      <c r="D148" s="79"/>
      <c r="E148" s="79"/>
      <c r="F148" s="79"/>
      <c r="G148" s="79"/>
    </row>
    <row r="149" spans="2:7">
      <c r="B149" s="93"/>
      <c r="C149" s="79"/>
      <c r="D149" s="79"/>
      <c r="E149" s="79"/>
      <c r="F149" s="79"/>
      <c r="G149" s="79"/>
    </row>
    <row r="150" spans="2:7">
      <c r="B150" s="93"/>
      <c r="C150" s="79"/>
      <c r="D150" s="79"/>
      <c r="E150" s="79"/>
      <c r="F150" s="79"/>
      <c r="G150" s="79"/>
    </row>
    <row r="151" spans="2:7">
      <c r="B151" s="93"/>
      <c r="C151" s="79"/>
      <c r="D151" s="79"/>
      <c r="E151" s="79"/>
      <c r="F151" s="79"/>
      <c r="G151" s="79"/>
    </row>
    <row r="152" spans="2:7">
      <c r="B152" s="93"/>
      <c r="C152" s="79"/>
      <c r="D152" s="79"/>
      <c r="E152" s="79"/>
      <c r="F152" s="79"/>
      <c r="G152" s="79"/>
    </row>
    <row r="153" spans="2:7">
      <c r="B153" s="93"/>
      <c r="C153" s="79"/>
      <c r="D153" s="79"/>
      <c r="E153" s="79"/>
      <c r="F153" s="79"/>
      <c r="G153" s="79"/>
    </row>
    <row r="154" spans="2:7">
      <c r="B154" s="93"/>
      <c r="C154" s="79"/>
      <c r="D154" s="79"/>
      <c r="E154" s="79"/>
      <c r="F154" s="79"/>
      <c r="G154" s="79"/>
    </row>
    <row r="155" spans="2:7">
      <c r="B155" s="93"/>
      <c r="C155" s="79"/>
      <c r="D155" s="79"/>
      <c r="E155" s="79"/>
      <c r="F155" s="79"/>
      <c r="G155" s="79"/>
    </row>
    <row r="156" spans="2:7">
      <c r="B156" s="93"/>
      <c r="C156" s="79"/>
      <c r="D156" s="79"/>
      <c r="E156" s="79"/>
      <c r="F156" s="79"/>
      <c r="G156" s="79"/>
    </row>
    <row r="157" spans="2:7">
      <c r="B157" s="93"/>
      <c r="C157" s="79"/>
      <c r="D157" s="79"/>
      <c r="E157" s="79"/>
      <c r="F157" s="79"/>
      <c r="G157" s="79"/>
    </row>
    <row r="158" spans="2:7">
      <c r="B158" s="93"/>
      <c r="C158" s="79"/>
      <c r="D158" s="79"/>
      <c r="E158" s="79"/>
      <c r="F158" s="79"/>
      <c r="G158" s="79"/>
    </row>
    <row r="159" spans="2:7">
      <c r="B159" s="93"/>
      <c r="C159" s="79"/>
      <c r="D159" s="79"/>
      <c r="E159" s="79"/>
      <c r="F159" s="79"/>
      <c r="G159" s="79"/>
    </row>
    <row r="160" spans="2:7">
      <c r="B160" s="93"/>
      <c r="C160" s="79"/>
      <c r="D160" s="79"/>
      <c r="E160" s="79"/>
      <c r="F160" s="79"/>
      <c r="G160" s="79"/>
    </row>
    <row r="161" spans="2:7">
      <c r="B161" s="93"/>
      <c r="C161" s="79"/>
      <c r="D161" s="79"/>
      <c r="E161" s="79"/>
      <c r="F161" s="79"/>
      <c r="G161" s="79"/>
    </row>
    <row r="162" spans="2:7">
      <c r="B162" s="93"/>
      <c r="C162" s="79"/>
      <c r="D162" s="79"/>
      <c r="E162" s="79"/>
      <c r="F162" s="79"/>
      <c r="G162" s="79"/>
    </row>
    <row r="163" spans="2:7">
      <c r="B163" s="93"/>
      <c r="C163" s="79"/>
      <c r="D163" s="79"/>
      <c r="E163" s="79"/>
      <c r="F163" s="79"/>
      <c r="G163" s="79"/>
    </row>
    <row r="164" spans="2:7">
      <c r="B164" s="93"/>
      <c r="C164" s="79"/>
      <c r="D164" s="79"/>
      <c r="E164" s="79"/>
      <c r="F164" s="79"/>
      <c r="G164" s="79"/>
    </row>
    <row r="165" spans="2:7">
      <c r="B165" s="93"/>
      <c r="C165" s="79"/>
      <c r="D165" s="79"/>
      <c r="E165" s="79"/>
      <c r="F165" s="79"/>
      <c r="G165" s="79"/>
    </row>
    <row r="166" spans="2:7">
      <c r="B166" s="93"/>
      <c r="C166" s="79"/>
      <c r="D166" s="79"/>
      <c r="E166" s="79"/>
      <c r="F166" s="79"/>
      <c r="G166" s="79"/>
    </row>
    <row r="167" spans="2:7">
      <c r="B167" s="93"/>
      <c r="C167" s="79"/>
      <c r="D167" s="79"/>
      <c r="E167" s="79"/>
      <c r="F167" s="79"/>
      <c r="G167" s="79"/>
    </row>
    <row r="168" spans="2:7">
      <c r="B168" s="93"/>
      <c r="C168" s="79"/>
      <c r="D168" s="79"/>
      <c r="E168" s="79"/>
      <c r="F168" s="79"/>
      <c r="G168" s="79"/>
    </row>
    <row r="169" spans="2:7">
      <c r="B169" s="93"/>
      <c r="C169" s="79"/>
      <c r="D169" s="79"/>
      <c r="E169" s="79"/>
      <c r="F169" s="79"/>
      <c r="G169" s="79"/>
    </row>
    <row r="170" spans="2:7">
      <c r="B170" s="93"/>
      <c r="C170" s="79"/>
      <c r="D170" s="79"/>
      <c r="E170" s="79"/>
      <c r="F170" s="79"/>
      <c r="G170" s="79"/>
    </row>
    <row r="171" spans="2:7">
      <c r="B171" s="93"/>
      <c r="C171" s="79"/>
      <c r="D171" s="79"/>
      <c r="E171" s="79"/>
      <c r="F171" s="79"/>
      <c r="G171" s="79"/>
    </row>
    <row r="172" spans="2:7">
      <c r="B172" s="93"/>
      <c r="C172" s="79"/>
      <c r="D172" s="79"/>
      <c r="E172" s="79"/>
      <c r="F172" s="79"/>
      <c r="G172" s="79"/>
    </row>
    <row r="173" spans="2:7">
      <c r="B173" s="93"/>
      <c r="C173" s="79"/>
      <c r="D173" s="79"/>
      <c r="E173" s="79"/>
      <c r="F173" s="79"/>
      <c r="G173" s="79"/>
    </row>
    <row r="174" spans="2:7">
      <c r="B174" s="93"/>
      <c r="C174" s="79"/>
      <c r="D174" s="79"/>
      <c r="E174" s="79"/>
      <c r="F174" s="79"/>
      <c r="G174" s="79"/>
    </row>
    <row r="175" spans="2:7">
      <c r="B175" s="93"/>
      <c r="C175" s="79"/>
      <c r="D175" s="79"/>
      <c r="E175" s="79"/>
      <c r="F175" s="79"/>
      <c r="G175" s="79"/>
    </row>
    <row r="176" spans="2:7">
      <c r="B176" s="93"/>
      <c r="C176" s="79"/>
      <c r="D176" s="79"/>
      <c r="E176" s="79"/>
      <c r="F176" s="79"/>
      <c r="G176" s="79"/>
    </row>
    <row r="177" spans="2:7">
      <c r="B177" s="93"/>
      <c r="C177" s="79"/>
      <c r="D177" s="79"/>
      <c r="E177" s="79"/>
      <c r="F177" s="79"/>
      <c r="G177" s="79"/>
    </row>
    <row r="178" spans="2:7">
      <c r="B178" s="93"/>
      <c r="C178" s="79"/>
      <c r="D178" s="79"/>
      <c r="E178" s="79"/>
      <c r="F178" s="79"/>
      <c r="G178" s="79"/>
    </row>
    <row r="179" spans="2:7">
      <c r="B179" s="93"/>
      <c r="C179" s="79"/>
      <c r="D179" s="79"/>
      <c r="E179" s="79"/>
      <c r="F179" s="79"/>
      <c r="G179" s="79"/>
    </row>
    <row r="180" spans="2:7">
      <c r="B180" s="93"/>
      <c r="C180" s="79"/>
      <c r="D180" s="79"/>
      <c r="E180" s="79"/>
      <c r="F180" s="79"/>
      <c r="G180" s="79"/>
    </row>
    <row r="181" spans="2:7">
      <c r="B181" s="93"/>
      <c r="C181" s="79"/>
      <c r="D181" s="79"/>
      <c r="E181" s="79"/>
      <c r="F181" s="79"/>
      <c r="G181" s="79"/>
    </row>
    <row r="182" spans="2:7">
      <c r="B182" s="93"/>
      <c r="C182" s="79"/>
      <c r="D182" s="79"/>
      <c r="E182" s="79"/>
      <c r="F182" s="79"/>
      <c r="G182" s="79"/>
    </row>
    <row r="183" spans="2:7">
      <c r="B183" s="93"/>
      <c r="C183" s="79"/>
      <c r="D183" s="79"/>
      <c r="E183" s="79"/>
      <c r="F183" s="79"/>
      <c r="G183" s="79"/>
    </row>
    <row r="184" spans="2:7">
      <c r="B184" s="93"/>
      <c r="C184" s="79"/>
      <c r="D184" s="79"/>
      <c r="E184" s="79"/>
      <c r="F184" s="79"/>
      <c r="G184" s="79"/>
    </row>
    <row r="185" spans="2:7">
      <c r="B185" s="93"/>
      <c r="C185" s="79"/>
      <c r="D185" s="79"/>
      <c r="E185" s="79"/>
      <c r="F185" s="79"/>
      <c r="G185" s="79"/>
    </row>
    <row r="186" spans="2:7">
      <c r="B186" s="93"/>
      <c r="C186" s="79"/>
      <c r="D186" s="79"/>
      <c r="E186" s="79"/>
      <c r="F186" s="79"/>
      <c r="G186" s="79"/>
    </row>
    <row r="187" spans="2:7">
      <c r="B187" s="93"/>
      <c r="C187" s="79"/>
      <c r="D187" s="79"/>
      <c r="E187" s="79"/>
      <c r="F187" s="79"/>
      <c r="G187" s="79"/>
    </row>
    <row r="188" spans="2:7">
      <c r="B188" s="93"/>
      <c r="C188" s="79"/>
      <c r="D188" s="79"/>
      <c r="E188" s="79"/>
      <c r="F188" s="79"/>
      <c r="G188" s="79"/>
    </row>
    <row r="189" spans="2:7">
      <c r="B189" s="93"/>
      <c r="C189" s="79"/>
      <c r="D189" s="79"/>
      <c r="E189" s="79"/>
      <c r="F189" s="79"/>
      <c r="G189" s="79"/>
    </row>
    <row r="190" spans="2:7">
      <c r="B190" s="93"/>
      <c r="C190" s="79"/>
      <c r="D190" s="79"/>
      <c r="E190" s="79"/>
      <c r="F190" s="79"/>
      <c r="G190" s="79"/>
    </row>
    <row r="191" spans="2:7">
      <c r="B191" s="93"/>
      <c r="C191" s="79"/>
      <c r="D191" s="79"/>
      <c r="E191" s="79"/>
      <c r="F191" s="79"/>
      <c r="G191" s="79"/>
    </row>
    <row r="192" spans="2:7">
      <c r="B192" s="93"/>
      <c r="C192" s="79"/>
      <c r="D192" s="79"/>
      <c r="E192" s="79"/>
      <c r="F192" s="79"/>
      <c r="G192" s="79"/>
    </row>
    <row r="193" spans="2:7">
      <c r="B193" s="93"/>
      <c r="C193" s="79"/>
      <c r="D193" s="79"/>
      <c r="E193" s="79"/>
      <c r="F193" s="79"/>
      <c r="G193" s="79"/>
    </row>
    <row r="194" spans="2:7">
      <c r="B194" s="93"/>
      <c r="C194" s="79"/>
      <c r="D194" s="79"/>
      <c r="E194" s="79"/>
      <c r="F194" s="79"/>
      <c r="G194" s="79"/>
    </row>
    <row r="195" spans="2:7">
      <c r="B195" s="93"/>
      <c r="C195" s="79"/>
      <c r="D195" s="79"/>
      <c r="E195" s="79"/>
      <c r="F195" s="79"/>
      <c r="G195" s="79"/>
    </row>
    <row r="196" spans="2:7">
      <c r="B196" s="93"/>
      <c r="C196" s="79"/>
      <c r="D196" s="79"/>
      <c r="E196" s="79"/>
      <c r="F196" s="79"/>
      <c r="G196" s="79"/>
    </row>
    <row r="197" spans="2:7">
      <c r="B197" s="93"/>
      <c r="C197" s="79"/>
      <c r="D197" s="79"/>
      <c r="E197" s="79"/>
      <c r="F197" s="79"/>
      <c r="G197" s="79"/>
    </row>
    <row r="198" spans="2:7">
      <c r="B198" s="93"/>
      <c r="C198" s="79"/>
      <c r="D198" s="79"/>
      <c r="E198" s="79"/>
      <c r="F198" s="79"/>
      <c r="G198" s="79"/>
    </row>
    <row r="199" spans="2:7">
      <c r="B199" s="93"/>
      <c r="C199" s="79"/>
      <c r="D199" s="79"/>
      <c r="E199" s="79"/>
      <c r="F199" s="79"/>
      <c r="G199" s="79"/>
    </row>
    <row r="200" spans="2:7">
      <c r="B200" s="93"/>
      <c r="C200" s="79"/>
      <c r="D200" s="79"/>
      <c r="E200" s="79"/>
      <c r="F200" s="79"/>
      <c r="G200" s="79"/>
    </row>
    <row r="201" spans="2:7">
      <c r="B201" s="93"/>
      <c r="C201" s="79"/>
      <c r="D201" s="79"/>
      <c r="E201" s="79"/>
      <c r="F201" s="79"/>
      <c r="G201" s="79"/>
    </row>
    <row r="202" spans="2:7">
      <c r="B202" s="93"/>
      <c r="C202" s="79"/>
      <c r="D202" s="79"/>
      <c r="E202" s="79"/>
      <c r="F202" s="79"/>
      <c r="G202" s="79"/>
    </row>
    <row r="203" spans="2:7">
      <c r="B203" s="93"/>
      <c r="C203" s="79"/>
      <c r="D203" s="79"/>
      <c r="E203" s="79"/>
      <c r="F203" s="79"/>
      <c r="G203" s="79"/>
    </row>
    <row r="204" spans="2:7">
      <c r="B204" s="93"/>
      <c r="C204" s="79"/>
      <c r="D204" s="79"/>
      <c r="E204" s="79"/>
      <c r="F204" s="79"/>
      <c r="G204" s="79"/>
    </row>
    <row r="205" spans="2:7">
      <c r="B205" s="93"/>
      <c r="C205" s="79"/>
      <c r="D205" s="79"/>
      <c r="E205" s="79"/>
      <c r="F205" s="79"/>
      <c r="G205" s="79"/>
    </row>
    <row r="206" spans="2:7">
      <c r="B206" s="93"/>
      <c r="C206" s="79"/>
      <c r="D206" s="79"/>
      <c r="E206" s="79"/>
      <c r="F206" s="79"/>
      <c r="G206" s="79"/>
    </row>
    <row r="207" spans="2:7">
      <c r="B207" s="93"/>
      <c r="C207" s="79"/>
      <c r="D207" s="79"/>
      <c r="E207" s="79"/>
      <c r="F207" s="79"/>
      <c r="G207" s="79"/>
    </row>
    <row r="208" spans="2:7">
      <c r="B208" s="93"/>
      <c r="C208" s="79"/>
      <c r="D208" s="79"/>
      <c r="E208" s="79"/>
      <c r="F208" s="79"/>
      <c r="G208" s="79"/>
    </row>
    <row r="209" spans="2:7">
      <c r="B209" s="93"/>
      <c r="C209" s="79"/>
      <c r="D209" s="79"/>
      <c r="E209" s="79"/>
      <c r="F209" s="79"/>
      <c r="G209" s="79"/>
    </row>
    <row r="210" spans="2:7">
      <c r="B210" s="93"/>
      <c r="C210" s="79"/>
      <c r="D210" s="79"/>
      <c r="E210" s="79"/>
      <c r="F210" s="79"/>
      <c r="G210" s="79"/>
    </row>
    <row r="211" spans="2:7">
      <c r="B211" s="93"/>
      <c r="C211" s="79"/>
      <c r="D211" s="79"/>
      <c r="E211" s="79"/>
      <c r="F211" s="79"/>
      <c r="G211" s="79"/>
    </row>
    <row r="212" spans="2:7">
      <c r="B212" s="93"/>
      <c r="C212" s="79"/>
      <c r="D212" s="79"/>
      <c r="E212" s="79"/>
      <c r="F212" s="79"/>
      <c r="G212" s="79"/>
    </row>
    <row r="213" spans="2:7">
      <c r="B213" s="93"/>
      <c r="C213" s="79"/>
      <c r="D213" s="79"/>
      <c r="E213" s="79"/>
      <c r="F213" s="79"/>
      <c r="G213" s="79"/>
    </row>
    <row r="214" spans="2:7">
      <c r="B214" s="93"/>
      <c r="C214" s="79"/>
      <c r="D214" s="79"/>
      <c r="E214" s="79"/>
      <c r="F214" s="79"/>
      <c r="G214" s="79"/>
    </row>
    <row r="215" spans="2:7">
      <c r="B215" s="93"/>
      <c r="C215" s="79"/>
      <c r="D215" s="79"/>
      <c r="E215" s="79"/>
      <c r="F215" s="79"/>
      <c r="G215" s="79"/>
    </row>
    <row r="216" spans="2:7">
      <c r="B216" s="93"/>
      <c r="C216" s="79"/>
      <c r="D216" s="79"/>
      <c r="E216" s="79"/>
      <c r="F216" s="79"/>
      <c r="G216" s="79"/>
    </row>
    <row r="217" spans="2:7">
      <c r="B217" s="93"/>
      <c r="C217" s="79"/>
      <c r="D217" s="79"/>
      <c r="E217" s="79"/>
      <c r="F217" s="79"/>
      <c r="G217" s="79"/>
    </row>
    <row r="218" spans="2:7">
      <c r="B218" s="93"/>
      <c r="C218" s="79"/>
      <c r="D218" s="79"/>
      <c r="E218" s="79"/>
      <c r="F218" s="79"/>
      <c r="G218" s="79"/>
    </row>
    <row r="219" spans="2:7">
      <c r="B219" s="93"/>
      <c r="C219" s="79"/>
      <c r="D219" s="79"/>
      <c r="E219" s="79"/>
      <c r="F219" s="79"/>
      <c r="G219" s="79"/>
    </row>
    <row r="220" spans="2:7">
      <c r="B220" s="93"/>
      <c r="C220" s="79"/>
      <c r="D220" s="79"/>
      <c r="E220" s="79"/>
      <c r="F220" s="79"/>
      <c r="G220" s="79"/>
    </row>
    <row r="221" spans="2:7">
      <c r="B221" s="93"/>
      <c r="C221" s="79"/>
      <c r="D221" s="79"/>
      <c r="E221" s="79"/>
      <c r="F221" s="79"/>
      <c r="G221" s="79"/>
    </row>
    <row r="222" spans="2:7">
      <c r="B222" s="93"/>
      <c r="C222" s="79"/>
      <c r="D222" s="79"/>
      <c r="E222" s="79"/>
      <c r="F222" s="79"/>
      <c r="G222" s="79"/>
    </row>
    <row r="223" spans="2:7">
      <c r="B223" s="93"/>
      <c r="C223" s="79"/>
      <c r="D223" s="79"/>
      <c r="E223" s="79"/>
      <c r="F223" s="79"/>
      <c r="G223" s="79"/>
    </row>
    <row r="224" spans="2:7">
      <c r="B224" s="93"/>
      <c r="C224" s="79"/>
      <c r="D224" s="79"/>
      <c r="E224" s="79"/>
      <c r="F224" s="79"/>
      <c r="G224" s="79"/>
    </row>
    <row r="225" spans="2:7">
      <c r="B225" s="93"/>
      <c r="C225" s="79"/>
      <c r="D225" s="79"/>
      <c r="E225" s="79"/>
      <c r="F225" s="79"/>
      <c r="G225" s="79"/>
    </row>
    <row r="226" spans="2:7">
      <c r="B226" s="93"/>
      <c r="C226" s="79"/>
      <c r="D226" s="79"/>
      <c r="E226" s="79"/>
      <c r="F226" s="79"/>
      <c r="G226" s="79"/>
    </row>
    <row r="227" spans="2:7">
      <c r="B227" s="93"/>
      <c r="C227" s="79"/>
      <c r="D227" s="79"/>
      <c r="E227" s="79"/>
      <c r="F227" s="79"/>
      <c r="G227" s="79"/>
    </row>
    <row r="228" spans="2:7">
      <c r="B228" s="93"/>
      <c r="C228" s="79"/>
      <c r="D228" s="79"/>
      <c r="E228" s="79"/>
      <c r="F228" s="79"/>
      <c r="G228" s="79"/>
    </row>
    <row r="229" spans="2:7">
      <c r="B229" s="93"/>
      <c r="C229" s="79"/>
      <c r="D229" s="79"/>
      <c r="E229" s="79"/>
      <c r="F229" s="79"/>
      <c r="G229" s="79"/>
    </row>
    <row r="230" spans="2:7">
      <c r="B230" s="93"/>
      <c r="C230" s="79"/>
      <c r="D230" s="79"/>
      <c r="E230" s="79"/>
      <c r="F230" s="79"/>
      <c r="G230" s="79"/>
    </row>
    <row r="231" spans="2:7">
      <c r="B231" s="93"/>
      <c r="C231" s="79"/>
      <c r="D231" s="79"/>
      <c r="E231" s="79"/>
      <c r="F231" s="79"/>
      <c r="G231" s="79"/>
    </row>
    <row r="232" spans="2:7">
      <c r="B232" s="93"/>
      <c r="C232" s="79"/>
      <c r="D232" s="79"/>
      <c r="E232" s="79"/>
      <c r="F232" s="79"/>
      <c r="G232" s="79"/>
    </row>
    <row r="233" spans="2:7">
      <c r="B233" s="93"/>
      <c r="C233" s="79"/>
      <c r="D233" s="79"/>
      <c r="E233" s="79"/>
      <c r="F233" s="79"/>
      <c r="G233" s="79"/>
    </row>
    <row r="234" spans="2:7">
      <c r="B234" s="93"/>
      <c r="C234" s="79"/>
      <c r="D234" s="79"/>
      <c r="E234" s="79"/>
      <c r="F234" s="79"/>
      <c r="G234" s="79"/>
    </row>
    <row r="235" spans="2:7">
      <c r="B235" s="93"/>
      <c r="C235" s="79"/>
      <c r="D235" s="79"/>
      <c r="E235" s="79"/>
      <c r="F235" s="79"/>
      <c r="G235" s="79"/>
    </row>
    <row r="236" spans="2:7">
      <c r="B236" s="93"/>
      <c r="C236" s="79"/>
      <c r="D236" s="79"/>
      <c r="E236" s="79"/>
      <c r="F236" s="79"/>
      <c r="G236" s="79"/>
    </row>
    <row r="237" spans="2:7">
      <c r="B237" s="93"/>
      <c r="C237" s="79"/>
      <c r="D237" s="79"/>
      <c r="E237" s="79"/>
      <c r="F237" s="79"/>
      <c r="G237" s="79"/>
    </row>
    <row r="238" spans="2:7">
      <c r="B238" s="93"/>
      <c r="C238" s="79"/>
      <c r="D238" s="79"/>
      <c r="E238" s="79"/>
      <c r="F238" s="79"/>
      <c r="G238" s="79"/>
    </row>
    <row r="239" spans="2:7">
      <c r="B239" s="93"/>
      <c r="C239" s="79"/>
      <c r="D239" s="79"/>
      <c r="E239" s="79"/>
      <c r="F239" s="79"/>
      <c r="G239" s="79"/>
    </row>
    <row r="240" spans="2:7">
      <c r="B240" s="93"/>
      <c r="C240" s="79"/>
      <c r="D240" s="79"/>
      <c r="E240" s="79"/>
      <c r="F240" s="79"/>
      <c r="G240" s="79"/>
    </row>
    <row r="241" spans="2:7">
      <c r="B241" s="93"/>
      <c r="C241" s="79"/>
      <c r="D241" s="79"/>
      <c r="E241" s="79"/>
      <c r="F241" s="79"/>
      <c r="G241" s="79"/>
    </row>
    <row r="242" spans="2:7">
      <c r="B242" s="93"/>
      <c r="C242" s="79"/>
      <c r="D242" s="79"/>
      <c r="E242" s="79"/>
      <c r="F242" s="79"/>
      <c r="G242" s="79"/>
    </row>
    <row r="243" spans="2:7">
      <c r="B243" s="93"/>
      <c r="C243" s="79"/>
      <c r="D243" s="79"/>
      <c r="E243" s="79"/>
      <c r="F243" s="79"/>
      <c r="G243" s="79"/>
    </row>
    <row r="244" spans="2:7">
      <c r="B244" s="93"/>
      <c r="C244" s="79"/>
      <c r="D244" s="79"/>
      <c r="E244" s="79"/>
      <c r="F244" s="79"/>
      <c r="G244" s="79"/>
    </row>
    <row r="245" spans="2:7">
      <c r="B245" s="93"/>
      <c r="C245" s="79"/>
      <c r="D245" s="79"/>
      <c r="E245" s="79"/>
      <c r="F245" s="79"/>
      <c r="G245" s="79"/>
    </row>
    <row r="246" spans="2:7">
      <c r="B246" s="93"/>
      <c r="C246" s="79"/>
      <c r="D246" s="79"/>
      <c r="E246" s="79"/>
      <c r="F246" s="79"/>
      <c r="G246" s="79"/>
    </row>
    <row r="247" spans="2:7">
      <c r="B247" s="93"/>
      <c r="C247" s="79"/>
      <c r="D247" s="79"/>
      <c r="E247" s="79"/>
      <c r="F247" s="79"/>
      <c r="G247" s="79"/>
    </row>
    <row r="248" spans="2:7">
      <c r="B248" s="93"/>
      <c r="C248" s="79"/>
      <c r="D248" s="79"/>
      <c r="E248" s="79"/>
      <c r="F248" s="79"/>
      <c r="G248" s="79"/>
    </row>
    <row r="249" spans="2:7">
      <c r="B249" s="93"/>
      <c r="C249" s="79"/>
      <c r="D249" s="79"/>
      <c r="E249" s="79"/>
      <c r="F249" s="79"/>
      <c r="G249" s="79"/>
    </row>
    <row r="250" spans="2:7">
      <c r="B250" s="93"/>
      <c r="C250" s="79"/>
      <c r="D250" s="79"/>
      <c r="E250" s="79"/>
      <c r="F250" s="79"/>
      <c r="G250" s="79"/>
    </row>
    <row r="251" spans="2:7">
      <c r="B251" s="93"/>
      <c r="C251" s="79"/>
      <c r="D251" s="79"/>
      <c r="E251" s="79"/>
      <c r="F251" s="79"/>
      <c r="G251" s="79"/>
    </row>
    <row r="252" spans="2:7">
      <c r="B252" s="93"/>
      <c r="C252" s="79"/>
      <c r="D252" s="79"/>
      <c r="E252" s="79"/>
      <c r="F252" s="79"/>
      <c r="G252" s="79"/>
    </row>
    <row r="253" spans="2:7">
      <c r="B253" s="93"/>
      <c r="C253" s="79"/>
      <c r="D253" s="79"/>
      <c r="E253" s="79"/>
      <c r="F253" s="79"/>
      <c r="G253" s="79"/>
    </row>
    <row r="254" spans="2:7">
      <c r="B254" s="93"/>
      <c r="C254" s="79"/>
      <c r="D254" s="79"/>
      <c r="E254" s="79"/>
      <c r="F254" s="79"/>
      <c r="G254" s="79"/>
    </row>
    <row r="255" spans="2:7">
      <c r="B255" s="93"/>
      <c r="C255" s="79"/>
      <c r="D255" s="79"/>
      <c r="E255" s="79"/>
      <c r="F255" s="79"/>
      <c r="G255" s="79"/>
    </row>
    <row r="256" spans="2:7">
      <c r="B256" s="93"/>
      <c r="C256" s="79"/>
      <c r="D256" s="79"/>
      <c r="E256" s="79"/>
      <c r="F256" s="79"/>
      <c r="G256" s="79"/>
    </row>
    <row r="257" spans="2:7">
      <c r="B257" s="93"/>
      <c r="C257" s="79"/>
      <c r="D257" s="79"/>
      <c r="E257" s="79"/>
      <c r="F257" s="79"/>
      <c r="G257" s="79"/>
    </row>
    <row r="258" spans="2:7">
      <c r="B258" s="93"/>
      <c r="C258" s="79"/>
      <c r="D258" s="79"/>
      <c r="E258" s="79"/>
      <c r="F258" s="79"/>
      <c r="G258" s="79"/>
    </row>
    <row r="259" spans="2:7">
      <c r="B259" s="93"/>
      <c r="C259" s="79"/>
      <c r="D259" s="79"/>
      <c r="E259" s="79"/>
      <c r="F259" s="79"/>
      <c r="G259" s="79"/>
    </row>
    <row r="260" spans="2:7">
      <c r="B260" s="93"/>
      <c r="C260" s="79"/>
      <c r="D260" s="79"/>
      <c r="E260" s="79"/>
      <c r="F260" s="79"/>
      <c r="G260" s="79"/>
    </row>
    <row r="261" spans="2:7">
      <c r="B261" s="93"/>
      <c r="C261" s="79"/>
      <c r="D261" s="79"/>
      <c r="E261" s="79"/>
      <c r="F261" s="79"/>
      <c r="G261" s="79"/>
    </row>
    <row r="262" spans="2:7">
      <c r="B262" s="93"/>
      <c r="C262" s="79"/>
      <c r="D262" s="79"/>
      <c r="E262" s="79"/>
      <c r="F262" s="79"/>
      <c r="G262" s="79"/>
    </row>
    <row r="263" spans="2:7">
      <c r="B263" s="93"/>
      <c r="C263" s="79"/>
      <c r="D263" s="79"/>
      <c r="E263" s="79"/>
      <c r="F263" s="79"/>
      <c r="G263" s="79"/>
    </row>
    <row r="264" spans="2:7">
      <c r="B264" s="93"/>
      <c r="C264" s="79"/>
      <c r="D264" s="79"/>
      <c r="E264" s="79"/>
      <c r="F264" s="79"/>
      <c r="G264" s="79"/>
    </row>
    <row r="265" spans="2:7">
      <c r="B265" s="93"/>
      <c r="C265" s="79"/>
      <c r="D265" s="79"/>
      <c r="E265" s="79"/>
      <c r="F265" s="79"/>
      <c r="G265" s="79"/>
    </row>
    <row r="266" spans="2:7">
      <c r="B266" s="93"/>
      <c r="C266" s="79"/>
      <c r="D266" s="79"/>
      <c r="E266" s="79"/>
      <c r="F266" s="79"/>
      <c r="G266" s="79"/>
    </row>
    <row r="267" spans="2:7">
      <c r="B267" s="93"/>
      <c r="C267" s="79"/>
      <c r="D267" s="79"/>
      <c r="E267" s="79"/>
      <c r="F267" s="79"/>
      <c r="G267" s="79"/>
    </row>
    <row r="268" spans="2:7">
      <c r="B268" s="93"/>
      <c r="C268" s="79"/>
      <c r="D268" s="79"/>
      <c r="E268" s="79"/>
      <c r="F268" s="79"/>
      <c r="G268" s="79"/>
    </row>
    <row r="269" spans="2:7">
      <c r="B269" s="93"/>
      <c r="C269" s="79"/>
      <c r="D269" s="79"/>
      <c r="E269" s="79"/>
      <c r="F269" s="79"/>
      <c r="G269" s="79"/>
    </row>
    <row r="270" spans="2:7">
      <c r="B270" s="93"/>
      <c r="C270" s="79"/>
      <c r="D270" s="79"/>
      <c r="E270" s="79"/>
      <c r="F270" s="79"/>
      <c r="G270" s="79"/>
    </row>
    <row r="271" spans="2:7">
      <c r="B271" s="93"/>
      <c r="C271" s="79"/>
      <c r="D271" s="79"/>
      <c r="E271" s="79"/>
      <c r="F271" s="79"/>
      <c r="G271" s="79"/>
    </row>
    <row r="272" spans="2:7">
      <c r="B272" s="93"/>
      <c r="C272" s="79"/>
      <c r="D272" s="79"/>
      <c r="E272" s="79"/>
      <c r="F272" s="79"/>
      <c r="G272" s="79"/>
    </row>
    <row r="273" spans="2:7">
      <c r="B273" s="93"/>
      <c r="C273" s="79"/>
      <c r="D273" s="79"/>
      <c r="E273" s="79"/>
      <c r="F273" s="79"/>
      <c r="G273" s="79"/>
    </row>
    <row r="274" spans="2:7">
      <c r="B274" s="93"/>
      <c r="C274" s="79"/>
      <c r="D274" s="79"/>
      <c r="E274" s="79"/>
      <c r="F274" s="79"/>
      <c r="G274" s="79"/>
    </row>
    <row r="275" spans="2:7">
      <c r="B275" s="93"/>
      <c r="C275" s="79"/>
      <c r="D275" s="79"/>
      <c r="E275" s="79"/>
      <c r="F275" s="79"/>
      <c r="G275" s="79"/>
    </row>
    <row r="276" spans="2:7">
      <c r="B276" s="93"/>
      <c r="C276" s="79"/>
      <c r="D276" s="79"/>
      <c r="E276" s="79"/>
      <c r="F276" s="79"/>
      <c r="G276" s="79"/>
    </row>
    <row r="277" spans="2:7">
      <c r="B277" s="93"/>
      <c r="C277" s="79"/>
      <c r="D277" s="79"/>
      <c r="E277" s="79"/>
      <c r="F277" s="79"/>
      <c r="G277" s="79"/>
    </row>
    <row r="278" spans="2:7">
      <c r="B278" s="93"/>
      <c r="C278" s="79"/>
      <c r="D278" s="79"/>
      <c r="E278" s="79"/>
      <c r="F278" s="79"/>
      <c r="G278" s="79"/>
    </row>
    <row r="279" spans="2:7">
      <c r="B279" s="93"/>
      <c r="C279" s="79"/>
      <c r="D279" s="79"/>
      <c r="E279" s="79"/>
      <c r="F279" s="79"/>
      <c r="G279" s="79"/>
    </row>
    <row r="280" spans="2:7">
      <c r="B280" s="93"/>
      <c r="C280" s="79"/>
      <c r="D280" s="79"/>
      <c r="E280" s="79"/>
      <c r="F280" s="79"/>
      <c r="G280" s="79"/>
    </row>
    <row r="281" spans="2:7">
      <c r="B281" s="93"/>
      <c r="C281" s="79"/>
      <c r="D281" s="79"/>
      <c r="E281" s="79"/>
      <c r="F281" s="79"/>
      <c r="G281" s="79"/>
    </row>
    <row r="282" spans="2:7">
      <c r="B282" s="93"/>
      <c r="C282" s="79"/>
      <c r="D282" s="79"/>
      <c r="E282" s="79"/>
      <c r="F282" s="79"/>
      <c r="G282" s="79"/>
    </row>
    <row r="283" spans="2:7">
      <c r="B283" s="93"/>
      <c r="C283" s="79"/>
      <c r="D283" s="79"/>
      <c r="E283" s="79"/>
      <c r="F283" s="79"/>
      <c r="G283" s="79"/>
    </row>
    <row r="284" spans="2:7">
      <c r="B284" s="93"/>
      <c r="C284" s="79"/>
      <c r="D284" s="79"/>
      <c r="E284" s="79"/>
      <c r="F284" s="79"/>
      <c r="G284" s="79"/>
    </row>
    <row r="285" spans="2:7">
      <c r="B285" s="93"/>
      <c r="C285" s="79"/>
      <c r="D285" s="79"/>
      <c r="E285" s="79"/>
      <c r="F285" s="79"/>
      <c r="G285" s="79"/>
    </row>
    <row r="286" spans="2:7">
      <c r="B286" s="93"/>
      <c r="C286" s="79"/>
      <c r="D286" s="79"/>
      <c r="E286" s="79"/>
      <c r="F286" s="79"/>
      <c r="G286" s="79"/>
    </row>
    <row r="287" spans="2:7">
      <c r="B287" s="93"/>
      <c r="C287" s="79"/>
      <c r="D287" s="79"/>
      <c r="E287" s="79"/>
      <c r="F287" s="79"/>
      <c r="G287" s="79"/>
    </row>
    <row r="288" spans="2:7">
      <c r="B288" s="93"/>
      <c r="C288" s="79"/>
      <c r="D288" s="79"/>
      <c r="E288" s="79"/>
      <c r="F288" s="79"/>
      <c r="G288" s="79"/>
    </row>
    <row r="289" spans="2:7">
      <c r="B289" s="93"/>
      <c r="C289" s="79"/>
      <c r="D289" s="79"/>
      <c r="E289" s="79"/>
      <c r="F289" s="79"/>
      <c r="G289" s="79"/>
    </row>
    <row r="290" spans="2:7">
      <c r="B290" s="93"/>
      <c r="C290" s="79"/>
      <c r="D290" s="79"/>
      <c r="E290" s="79"/>
      <c r="F290" s="79"/>
      <c r="G290" s="79"/>
    </row>
    <row r="291" spans="2:7">
      <c r="B291" s="93"/>
      <c r="C291" s="79"/>
      <c r="D291" s="79"/>
      <c r="E291" s="79"/>
      <c r="F291" s="79"/>
      <c r="G291" s="79"/>
    </row>
    <row r="292" spans="2:7">
      <c r="B292" s="93"/>
      <c r="C292" s="79"/>
      <c r="D292" s="79"/>
      <c r="E292" s="79"/>
      <c r="F292" s="79"/>
      <c r="G292" s="79"/>
    </row>
    <row r="293" spans="2:7">
      <c r="B293" s="93"/>
      <c r="C293" s="79"/>
      <c r="D293" s="79"/>
      <c r="E293" s="79"/>
      <c r="F293" s="79"/>
      <c r="G293" s="79"/>
    </row>
    <row r="294" spans="2:7">
      <c r="B294" s="93"/>
      <c r="C294" s="79"/>
      <c r="D294" s="79"/>
      <c r="E294" s="79"/>
      <c r="F294" s="79"/>
      <c r="G294" s="79"/>
    </row>
    <row r="295" spans="2:7">
      <c r="B295" s="93"/>
      <c r="C295" s="79"/>
      <c r="D295" s="79"/>
      <c r="E295" s="79"/>
      <c r="F295" s="79"/>
      <c r="G295" s="79"/>
    </row>
    <row r="296" spans="2:7">
      <c r="B296" s="93"/>
      <c r="C296" s="79"/>
      <c r="D296" s="79"/>
      <c r="E296" s="79"/>
      <c r="F296" s="79"/>
      <c r="G296" s="79"/>
    </row>
    <row r="297" spans="2:7">
      <c r="B297" s="93"/>
      <c r="C297" s="79"/>
      <c r="D297" s="79"/>
      <c r="E297" s="79"/>
      <c r="F297" s="79"/>
      <c r="G297" s="79"/>
    </row>
    <row r="298" spans="2:7">
      <c r="B298" s="93"/>
      <c r="C298" s="79"/>
      <c r="D298" s="79"/>
      <c r="E298" s="79"/>
      <c r="F298" s="79"/>
      <c r="G298" s="79"/>
    </row>
    <row r="299" spans="2:7">
      <c r="B299" s="93"/>
      <c r="C299" s="79"/>
      <c r="D299" s="79"/>
      <c r="E299" s="79"/>
      <c r="F299" s="79"/>
      <c r="G299" s="79"/>
    </row>
    <row r="300" spans="2:7">
      <c r="B300" s="93"/>
      <c r="C300" s="79"/>
      <c r="D300" s="79"/>
      <c r="E300" s="79"/>
      <c r="F300" s="79"/>
      <c r="G300" s="79"/>
    </row>
    <row r="301" spans="2:7">
      <c r="B301" s="93"/>
      <c r="C301" s="79"/>
      <c r="D301" s="79"/>
      <c r="E301" s="79"/>
      <c r="F301" s="79"/>
      <c r="G301" s="79"/>
    </row>
    <row r="302" spans="2:7">
      <c r="B302" s="93"/>
      <c r="C302" s="79"/>
      <c r="D302" s="79"/>
      <c r="E302" s="79"/>
      <c r="F302" s="79"/>
      <c r="G302" s="79"/>
    </row>
    <row r="303" spans="2:7">
      <c r="B303" s="93"/>
      <c r="C303" s="79"/>
      <c r="D303" s="79"/>
      <c r="E303" s="79"/>
      <c r="F303" s="79"/>
      <c r="G303" s="79"/>
    </row>
    <row r="304" spans="2:7">
      <c r="B304" s="93"/>
      <c r="C304" s="79"/>
      <c r="D304" s="79"/>
      <c r="E304" s="79"/>
      <c r="F304" s="79"/>
      <c r="G304" s="79"/>
    </row>
    <row r="305" spans="2:7">
      <c r="B305" s="93"/>
      <c r="C305" s="79"/>
      <c r="D305" s="79"/>
      <c r="E305" s="79"/>
      <c r="F305" s="79"/>
      <c r="G305" s="79"/>
    </row>
    <row r="306" spans="2:7">
      <c r="B306" s="93"/>
      <c r="C306" s="79"/>
      <c r="D306" s="79"/>
      <c r="E306" s="79"/>
      <c r="F306" s="79"/>
      <c r="G306" s="79"/>
    </row>
    <row r="307" spans="2:7">
      <c r="B307" s="93"/>
      <c r="C307" s="79"/>
      <c r="D307" s="79"/>
      <c r="E307" s="79"/>
      <c r="F307" s="79"/>
      <c r="G307" s="79"/>
    </row>
    <row r="308" spans="2:7">
      <c r="B308" s="93"/>
      <c r="C308" s="79"/>
      <c r="D308" s="79"/>
      <c r="E308" s="79"/>
      <c r="F308" s="79"/>
      <c r="G308" s="79"/>
    </row>
    <row r="309" spans="2:7">
      <c r="B309" s="93"/>
      <c r="C309" s="79"/>
      <c r="D309" s="79"/>
      <c r="E309" s="79"/>
      <c r="F309" s="79"/>
      <c r="G309" s="79"/>
    </row>
    <row r="310" spans="2:7">
      <c r="B310" s="93"/>
      <c r="C310" s="79"/>
      <c r="D310" s="79"/>
      <c r="E310" s="79"/>
      <c r="F310" s="79"/>
      <c r="G310" s="79"/>
    </row>
    <row r="311" spans="2:7">
      <c r="B311" s="93"/>
      <c r="C311" s="79"/>
      <c r="D311" s="79"/>
      <c r="E311" s="79"/>
      <c r="F311" s="79"/>
      <c r="G311" s="79"/>
    </row>
    <row r="312" spans="2:7">
      <c r="B312" s="93"/>
      <c r="C312" s="79"/>
      <c r="D312" s="79"/>
      <c r="E312" s="79"/>
      <c r="F312" s="79"/>
      <c r="G312" s="79"/>
    </row>
    <row r="313" spans="2:7">
      <c r="B313" s="93"/>
      <c r="C313" s="79"/>
      <c r="D313" s="79"/>
      <c r="E313" s="79"/>
      <c r="F313" s="79"/>
      <c r="G313" s="79"/>
    </row>
    <row r="314" spans="2:7">
      <c r="B314" s="93"/>
      <c r="C314" s="79"/>
      <c r="D314" s="79"/>
      <c r="E314" s="79"/>
      <c r="F314" s="79"/>
      <c r="G314" s="79"/>
    </row>
    <row r="315" spans="2:7">
      <c r="B315" s="93"/>
      <c r="C315" s="79"/>
      <c r="D315" s="79"/>
      <c r="E315" s="79"/>
      <c r="F315" s="79"/>
      <c r="G315" s="79"/>
    </row>
    <row r="316" spans="2:7">
      <c r="B316" s="93"/>
      <c r="C316" s="79"/>
      <c r="D316" s="79"/>
      <c r="E316" s="79"/>
      <c r="F316" s="79"/>
      <c r="G316" s="79"/>
    </row>
    <row r="317" spans="2:7">
      <c r="B317" s="93"/>
      <c r="C317" s="79"/>
      <c r="D317" s="79"/>
      <c r="E317" s="79"/>
      <c r="F317" s="79"/>
      <c r="G317" s="79"/>
    </row>
    <row r="318" spans="2:7">
      <c r="B318" s="93"/>
      <c r="C318" s="79"/>
      <c r="D318" s="79"/>
      <c r="E318" s="79"/>
      <c r="F318" s="79"/>
      <c r="G318" s="79"/>
    </row>
    <row r="319" spans="2:7">
      <c r="B319" s="93"/>
      <c r="C319" s="79"/>
      <c r="D319" s="79"/>
      <c r="E319" s="79"/>
      <c r="F319" s="79"/>
      <c r="G319" s="79"/>
    </row>
    <row r="320" spans="2:7">
      <c r="B320" s="93"/>
      <c r="C320" s="79"/>
      <c r="D320" s="79"/>
      <c r="E320" s="79"/>
      <c r="F320" s="79"/>
      <c r="G320" s="79"/>
    </row>
    <row r="321" spans="2:7">
      <c r="B321" s="93"/>
      <c r="C321" s="79"/>
      <c r="D321" s="79"/>
      <c r="E321" s="79"/>
      <c r="F321" s="79"/>
      <c r="G321" s="79"/>
    </row>
    <row r="322" spans="2:7">
      <c r="B322" s="93"/>
      <c r="C322" s="79"/>
      <c r="D322" s="79"/>
      <c r="E322" s="79"/>
      <c r="F322" s="79"/>
      <c r="G322" s="79"/>
    </row>
    <row r="323" spans="2:7">
      <c r="B323" s="93"/>
      <c r="C323" s="79"/>
      <c r="D323" s="79"/>
      <c r="E323" s="79"/>
      <c r="F323" s="79"/>
      <c r="G323" s="79"/>
    </row>
    <row r="324" spans="2:7">
      <c r="B324" s="93"/>
      <c r="C324" s="79"/>
      <c r="D324" s="79"/>
      <c r="E324" s="79"/>
      <c r="F324" s="79"/>
      <c r="G324" s="79"/>
    </row>
    <row r="325" spans="2:7">
      <c r="B325" s="93"/>
      <c r="C325" s="79"/>
      <c r="D325" s="79"/>
      <c r="E325" s="79"/>
      <c r="F325" s="79"/>
      <c r="G325" s="79"/>
    </row>
    <row r="326" spans="2:7">
      <c r="B326" s="93"/>
      <c r="C326" s="79"/>
      <c r="D326" s="79"/>
      <c r="E326" s="79"/>
      <c r="F326" s="79"/>
      <c r="G326" s="79"/>
    </row>
    <row r="327" spans="2:7">
      <c r="B327" s="93"/>
      <c r="C327" s="79"/>
      <c r="D327" s="79"/>
      <c r="E327" s="79"/>
      <c r="F327" s="79"/>
      <c r="G327" s="79"/>
    </row>
    <row r="328" spans="2:7">
      <c r="B328" s="93"/>
      <c r="C328" s="79"/>
      <c r="D328" s="79"/>
      <c r="E328" s="79"/>
      <c r="F328" s="79"/>
      <c r="G328" s="79"/>
    </row>
    <row r="329" spans="2:7">
      <c r="B329" s="93"/>
      <c r="C329" s="79"/>
      <c r="D329" s="79"/>
      <c r="E329" s="79"/>
      <c r="F329" s="79"/>
      <c r="G329" s="79"/>
    </row>
    <row r="330" spans="2:7">
      <c r="B330" s="93"/>
      <c r="C330" s="79"/>
      <c r="D330" s="79"/>
      <c r="E330" s="79"/>
      <c r="F330" s="79"/>
      <c r="G330" s="79"/>
    </row>
    <row r="331" spans="2:7">
      <c r="B331" s="93"/>
      <c r="C331" s="79"/>
      <c r="D331" s="79"/>
      <c r="E331" s="79"/>
      <c r="F331" s="79"/>
      <c r="G331" s="79"/>
    </row>
    <row r="332" spans="2:7">
      <c r="B332" s="93"/>
      <c r="C332" s="79"/>
      <c r="D332" s="79"/>
      <c r="E332" s="79"/>
      <c r="F332" s="79"/>
      <c r="G332" s="79"/>
    </row>
    <row r="333" spans="2:7">
      <c r="B333" s="93"/>
      <c r="C333" s="79"/>
      <c r="D333" s="79"/>
      <c r="E333" s="79"/>
      <c r="F333" s="79"/>
      <c r="G333" s="79"/>
    </row>
    <row r="334" spans="2:7">
      <c r="B334" s="93"/>
      <c r="C334" s="79"/>
      <c r="D334" s="79"/>
      <c r="E334" s="79"/>
      <c r="F334" s="79"/>
      <c r="G334" s="79"/>
    </row>
    <row r="335" spans="2:7">
      <c r="B335" s="93"/>
      <c r="C335" s="79"/>
      <c r="D335" s="79"/>
      <c r="E335" s="79"/>
      <c r="F335" s="79"/>
      <c r="G335" s="79"/>
    </row>
    <row r="336" spans="2:7">
      <c r="B336" s="93"/>
      <c r="C336" s="79"/>
      <c r="D336" s="79"/>
      <c r="E336" s="79"/>
      <c r="F336" s="79"/>
      <c r="G336" s="79"/>
    </row>
    <row r="337" spans="2:7">
      <c r="B337" s="93"/>
      <c r="C337" s="79"/>
      <c r="D337" s="79"/>
      <c r="E337" s="79"/>
      <c r="F337" s="79"/>
      <c r="G337" s="79"/>
    </row>
    <row r="338" spans="2:7">
      <c r="B338" s="93"/>
      <c r="C338" s="79"/>
      <c r="D338" s="79"/>
      <c r="E338" s="79"/>
      <c r="F338" s="79"/>
      <c r="G338" s="79"/>
    </row>
    <row r="339" spans="2:7">
      <c r="B339" s="93"/>
      <c r="C339" s="79"/>
      <c r="D339" s="79"/>
      <c r="E339" s="79"/>
      <c r="F339" s="79"/>
      <c r="G339" s="79"/>
    </row>
    <row r="340" spans="2:7">
      <c r="B340" s="93"/>
      <c r="C340" s="79"/>
      <c r="D340" s="79"/>
      <c r="E340" s="79"/>
      <c r="F340" s="79"/>
      <c r="G340" s="79"/>
    </row>
    <row r="341" spans="2:7">
      <c r="B341" s="93"/>
      <c r="C341" s="79"/>
      <c r="D341" s="79"/>
      <c r="E341" s="79"/>
      <c r="F341" s="79"/>
      <c r="G341" s="79"/>
    </row>
    <row r="342" spans="2:7">
      <c r="B342" s="93"/>
      <c r="C342" s="79"/>
      <c r="D342" s="79"/>
      <c r="E342" s="79"/>
      <c r="F342" s="79"/>
      <c r="G342" s="79"/>
    </row>
    <row r="343" spans="2:7">
      <c r="B343" s="93"/>
      <c r="C343" s="79"/>
      <c r="D343" s="79"/>
      <c r="E343" s="79"/>
      <c r="F343" s="79"/>
      <c r="G343" s="79"/>
    </row>
    <row r="344" spans="2:7">
      <c r="B344" s="93"/>
      <c r="C344" s="79"/>
      <c r="D344" s="79"/>
      <c r="E344" s="79"/>
      <c r="F344" s="79"/>
      <c r="G344" s="79"/>
    </row>
    <row r="345" spans="2:7">
      <c r="B345" s="93"/>
      <c r="C345" s="79"/>
      <c r="D345" s="79"/>
      <c r="E345" s="79"/>
      <c r="F345" s="79"/>
      <c r="G345" s="79"/>
    </row>
    <row r="346" spans="2:7">
      <c r="B346" s="93"/>
      <c r="C346" s="79"/>
      <c r="D346" s="79"/>
      <c r="E346" s="79"/>
      <c r="F346" s="79"/>
      <c r="G346" s="79"/>
    </row>
    <row r="347" spans="2:7">
      <c r="B347" s="93"/>
      <c r="C347" s="79"/>
      <c r="D347" s="79"/>
      <c r="E347" s="79"/>
      <c r="F347" s="79"/>
      <c r="G347" s="79"/>
    </row>
    <row r="348" spans="2:7">
      <c r="B348" s="93"/>
      <c r="C348" s="79"/>
      <c r="D348" s="79"/>
      <c r="E348" s="79"/>
      <c r="F348" s="79"/>
      <c r="G348" s="79"/>
    </row>
    <row r="349" spans="2:7">
      <c r="B349" s="93"/>
      <c r="C349" s="79"/>
      <c r="D349" s="79"/>
      <c r="E349" s="79"/>
      <c r="F349" s="79"/>
      <c r="G349" s="79"/>
    </row>
    <row r="350" spans="2:7">
      <c r="B350" s="93"/>
      <c r="C350" s="79"/>
      <c r="D350" s="79"/>
      <c r="E350" s="79"/>
      <c r="F350" s="79"/>
      <c r="G350" s="79"/>
    </row>
    <row r="351" spans="2:7">
      <c r="B351" s="93"/>
      <c r="C351" s="79"/>
      <c r="D351" s="79"/>
      <c r="E351" s="79"/>
      <c r="F351" s="79"/>
      <c r="G351" s="79"/>
    </row>
    <row r="352" spans="2:7">
      <c r="B352" s="93"/>
      <c r="C352" s="79"/>
      <c r="D352" s="79"/>
      <c r="E352" s="79"/>
      <c r="F352" s="79"/>
      <c r="G352" s="79"/>
    </row>
    <row r="353" spans="2:7">
      <c r="B353" s="93"/>
      <c r="C353" s="79"/>
      <c r="D353" s="79"/>
      <c r="E353" s="79"/>
      <c r="F353" s="79"/>
      <c r="G353" s="79"/>
    </row>
    <row r="354" spans="2:7">
      <c r="B354" s="93"/>
      <c r="C354" s="79"/>
      <c r="D354" s="79"/>
      <c r="E354" s="79"/>
      <c r="F354" s="79"/>
      <c r="G354" s="79"/>
    </row>
    <row r="355" spans="2:7">
      <c r="B355" s="93"/>
      <c r="C355" s="79"/>
      <c r="D355" s="79"/>
      <c r="E355" s="79"/>
      <c r="F355" s="79"/>
      <c r="G355" s="79"/>
    </row>
    <row r="356" spans="2:7">
      <c r="B356" s="93"/>
      <c r="C356" s="79"/>
      <c r="D356" s="79"/>
      <c r="E356" s="79"/>
      <c r="F356" s="79"/>
      <c r="G356" s="79"/>
    </row>
    <row r="357" spans="2:7">
      <c r="B357" s="93"/>
      <c r="C357" s="79"/>
      <c r="D357" s="79"/>
      <c r="E357" s="79"/>
      <c r="F357" s="79"/>
      <c r="G357" s="79"/>
    </row>
    <row r="358" spans="2:7">
      <c r="B358" s="93"/>
      <c r="C358" s="79"/>
      <c r="D358" s="79"/>
      <c r="E358" s="79"/>
      <c r="F358" s="79"/>
      <c r="G358" s="79"/>
    </row>
    <row r="359" spans="2:7">
      <c r="B359" s="93"/>
      <c r="C359" s="79"/>
      <c r="D359" s="79"/>
      <c r="E359" s="79"/>
      <c r="F359" s="79"/>
      <c r="G359" s="79"/>
    </row>
    <row r="360" spans="2:7">
      <c r="B360" s="93"/>
      <c r="C360" s="79"/>
      <c r="D360" s="79"/>
      <c r="E360" s="79"/>
      <c r="F360" s="79"/>
      <c r="G360" s="79"/>
    </row>
    <row r="361" spans="2:7">
      <c r="B361" s="93"/>
      <c r="C361" s="79"/>
      <c r="D361" s="79"/>
      <c r="E361" s="79"/>
      <c r="F361" s="79"/>
      <c r="G361" s="79"/>
    </row>
    <row r="362" spans="2:7">
      <c r="B362" s="93"/>
      <c r="C362" s="79"/>
      <c r="D362" s="79"/>
      <c r="E362" s="79"/>
      <c r="F362" s="79"/>
      <c r="G362" s="79"/>
    </row>
    <row r="363" spans="2:7">
      <c r="B363" s="93"/>
      <c r="C363" s="79"/>
      <c r="D363" s="79"/>
      <c r="E363" s="79"/>
      <c r="F363" s="79"/>
      <c r="G363" s="79"/>
    </row>
    <row r="364" spans="2:7">
      <c r="B364" s="93"/>
      <c r="C364" s="79"/>
      <c r="D364" s="79"/>
      <c r="E364" s="79"/>
      <c r="F364" s="79"/>
      <c r="G364" s="79"/>
    </row>
    <row r="365" spans="2:7">
      <c r="B365" s="93"/>
      <c r="C365" s="79"/>
      <c r="D365" s="79"/>
      <c r="E365" s="79"/>
      <c r="F365" s="79"/>
      <c r="G365" s="79"/>
    </row>
    <row r="366" spans="2:7">
      <c r="B366" s="93"/>
      <c r="C366" s="79"/>
      <c r="D366" s="79"/>
      <c r="E366" s="79"/>
      <c r="F366" s="79"/>
      <c r="G366" s="79"/>
    </row>
    <row r="367" spans="2:7">
      <c r="B367" s="93"/>
      <c r="C367" s="79"/>
      <c r="D367" s="79"/>
      <c r="E367" s="79"/>
      <c r="F367" s="79"/>
      <c r="G367" s="79"/>
    </row>
    <row r="368" spans="2:7">
      <c r="B368" s="93"/>
      <c r="C368" s="79"/>
      <c r="D368" s="79"/>
      <c r="E368" s="79"/>
      <c r="F368" s="79"/>
      <c r="G368" s="79"/>
    </row>
    <row r="369" spans="2:7">
      <c r="B369" s="93"/>
      <c r="C369" s="79"/>
      <c r="D369" s="79"/>
      <c r="E369" s="79"/>
      <c r="F369" s="79"/>
      <c r="G369" s="79"/>
    </row>
    <row r="370" spans="2:7">
      <c r="B370" s="93"/>
      <c r="C370" s="79"/>
      <c r="D370" s="79"/>
      <c r="E370" s="79"/>
      <c r="F370" s="79"/>
      <c r="G370" s="79"/>
    </row>
    <row r="371" spans="2:7">
      <c r="B371" s="93"/>
      <c r="C371" s="79"/>
      <c r="D371" s="79"/>
      <c r="E371" s="79"/>
      <c r="F371" s="79"/>
      <c r="G371" s="79"/>
    </row>
    <row r="372" spans="2:7">
      <c r="B372" s="93"/>
      <c r="C372" s="79"/>
      <c r="D372" s="79"/>
      <c r="E372" s="79"/>
      <c r="F372" s="79"/>
      <c r="G372" s="79"/>
    </row>
    <row r="373" spans="2:7">
      <c r="B373" s="93"/>
      <c r="C373" s="79"/>
      <c r="D373" s="79"/>
      <c r="E373" s="79"/>
      <c r="F373" s="79"/>
      <c r="G373" s="79"/>
    </row>
    <row r="374" spans="2:7">
      <c r="B374" s="93"/>
      <c r="C374" s="79"/>
      <c r="D374" s="79"/>
      <c r="E374" s="79"/>
      <c r="F374" s="79"/>
      <c r="G374" s="79"/>
    </row>
    <row r="375" spans="2:7">
      <c r="B375" s="93"/>
      <c r="C375" s="79"/>
      <c r="D375" s="79"/>
      <c r="E375" s="79"/>
      <c r="F375" s="79"/>
      <c r="G375" s="79"/>
    </row>
    <row r="376" spans="2:7">
      <c r="B376" s="93"/>
      <c r="C376" s="79"/>
      <c r="D376" s="79"/>
      <c r="E376" s="79"/>
      <c r="F376" s="79"/>
      <c r="G376" s="79"/>
    </row>
    <row r="377" spans="2:7">
      <c r="B377" s="93"/>
      <c r="C377" s="79"/>
      <c r="D377" s="79"/>
      <c r="E377" s="79"/>
      <c r="F377" s="79"/>
      <c r="G377" s="79"/>
    </row>
    <row r="378" spans="2:7">
      <c r="B378" s="93"/>
      <c r="C378" s="79"/>
      <c r="D378" s="79"/>
      <c r="E378" s="79"/>
      <c r="F378" s="79"/>
      <c r="G378" s="79"/>
    </row>
  </sheetData>
  <sheetProtection algorithmName="SHA-512" hashValue="VtITaKwFdI5Br+lb8zCRwPUHIDqKUtyflVrF8ieHpSEA6poLJf4iKMy1POQ43gsf3zkve1S+q6USEFmsZffNJg==" saltValue="goFbyabFmHsZViRdf6sNYA==" spinCount="100000" sheet="1" objects="1" scenarios="1"/>
  <mergeCells count="8">
    <mergeCell ref="C28:G28"/>
    <mergeCell ref="C38:G38"/>
    <mergeCell ref="B2:G2"/>
    <mergeCell ref="B3:G3"/>
    <mergeCell ref="B4:C4"/>
    <mergeCell ref="B14:G14"/>
    <mergeCell ref="C15:G15"/>
    <mergeCell ref="B27:G27"/>
  </mergeCells>
  <pageMargins left="0" right="0" top="0" bottom="0" header="0" footer="0"/>
  <pageSetup paperSize="9" scale="69" fitToHeight="0" orientation="portrait" r:id="rId1"/>
  <ignoredErrors>
    <ignoredError sqref="A1:G4 A6 A5 A13:A21 A7 A8 A9 A43:G1048576 A38 H1:XFD4 H6:XFD6 H5:XFD5 H10:XFD37 H7:XFD7 H8:XFD8 H9:XFD9 H39:XFD1048576 H38:XFD38 A10 A11 A12 A31:A32 A29 A30 A35 A33 A34 A26:A28 A22 A23 A24 A25 A37 A36 A39:A42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3" tint="0.59999389629810485"/>
  </sheetPr>
  <dimension ref="B1:K30"/>
  <sheetViews>
    <sheetView zoomScaleNormal="100" zoomScaleSheetLayoutView="100" workbookViewId="0">
      <selection activeCell="J19" sqref="J19"/>
    </sheetView>
  </sheetViews>
  <sheetFormatPr defaultRowHeight="15"/>
  <cols>
    <col min="2" max="2" width="5.28515625" customWidth="1"/>
    <col min="3" max="3" width="66.85546875" customWidth="1"/>
    <col min="4" max="4" width="20.85546875" customWidth="1"/>
    <col min="5" max="5" width="17.42578125" customWidth="1"/>
    <col min="6" max="6" width="18.28515625" bestFit="1" customWidth="1"/>
    <col min="7" max="7" width="13.28515625" bestFit="1" customWidth="1"/>
    <col min="8" max="8" width="11.5703125" bestFit="1" customWidth="1"/>
    <col min="9" max="9" width="10.5703125" bestFit="1" customWidth="1"/>
    <col min="11" max="11" width="10.28515625" bestFit="1" customWidth="1"/>
  </cols>
  <sheetData>
    <row r="1" spans="2:8" ht="15.75" thickBot="1"/>
    <row r="2" spans="2:8" ht="18">
      <c r="B2" s="1644" t="s">
        <v>755</v>
      </c>
      <c r="C2" s="1645"/>
      <c r="D2" s="1645"/>
      <c r="E2" s="1645"/>
      <c r="F2" s="1646"/>
    </row>
    <row r="3" spans="2:8" ht="18.75" thickBot="1">
      <c r="B3" s="1647" t="s">
        <v>756</v>
      </c>
      <c r="C3" s="1648"/>
      <c r="D3" s="1648"/>
      <c r="E3" s="1648"/>
      <c r="F3" s="1649"/>
    </row>
    <row r="4" spans="2:8" ht="19.5">
      <c r="B4" s="1650" t="s">
        <v>400</v>
      </c>
      <c r="C4" s="1652" t="s">
        <v>55</v>
      </c>
      <c r="D4" s="799"/>
      <c r="E4" s="800" t="s">
        <v>757</v>
      </c>
      <c r="F4" s="801"/>
    </row>
    <row r="5" spans="2:8" ht="36.75" thickBot="1">
      <c r="B5" s="1651"/>
      <c r="C5" s="1653"/>
      <c r="D5" s="802" t="s">
        <v>385</v>
      </c>
      <c r="E5" s="803" t="s">
        <v>386</v>
      </c>
      <c r="F5" s="804" t="s">
        <v>401</v>
      </c>
    </row>
    <row r="6" spans="2:8" ht="18">
      <c r="B6" s="792" t="s">
        <v>1</v>
      </c>
      <c r="C6" s="793" t="s">
        <v>93</v>
      </c>
      <c r="D6" s="865">
        <v>4193472</v>
      </c>
      <c r="E6" s="866">
        <v>609632</v>
      </c>
      <c r="F6" s="877">
        <v>4803104</v>
      </c>
      <c r="G6" s="1040"/>
      <c r="H6" s="1040"/>
    </row>
    <row r="7" spans="2:8" ht="18">
      <c r="B7" s="784" t="s">
        <v>2</v>
      </c>
      <c r="C7" s="794" t="s">
        <v>758</v>
      </c>
      <c r="D7" s="873">
        <v>0</v>
      </c>
      <c r="E7" s="874">
        <v>0</v>
      </c>
      <c r="F7" s="878">
        <v>0</v>
      </c>
    </row>
    <row r="8" spans="2:8" ht="18">
      <c r="B8" s="785" t="s">
        <v>3</v>
      </c>
      <c r="C8" s="795" t="s">
        <v>759</v>
      </c>
      <c r="D8" s="867"/>
      <c r="E8" s="868"/>
      <c r="F8" s="878">
        <v>0</v>
      </c>
    </row>
    <row r="9" spans="2:8" ht="18">
      <c r="B9" s="786" t="s">
        <v>4</v>
      </c>
      <c r="C9" s="757" t="s">
        <v>760</v>
      </c>
      <c r="D9" s="867">
        <v>0</v>
      </c>
      <c r="E9" s="1244"/>
      <c r="F9" s="878">
        <v>0</v>
      </c>
    </row>
    <row r="10" spans="2:8" ht="18">
      <c r="B10" s="784" t="s">
        <v>5</v>
      </c>
      <c r="C10" s="794" t="s">
        <v>761</v>
      </c>
      <c r="D10" s="873">
        <v>0</v>
      </c>
      <c r="E10" s="875">
        <v>0</v>
      </c>
      <c r="F10" s="878">
        <v>0</v>
      </c>
    </row>
    <row r="11" spans="2:8" ht="18">
      <c r="B11" s="785" t="s">
        <v>6</v>
      </c>
      <c r="C11" s="795" t="s">
        <v>762</v>
      </c>
      <c r="D11" s="869"/>
      <c r="E11" s="870"/>
      <c r="F11" s="878">
        <v>0</v>
      </c>
    </row>
    <row r="12" spans="2:8" ht="18">
      <c r="B12" s="785" t="s">
        <v>7</v>
      </c>
      <c r="C12" s="757" t="s">
        <v>763</v>
      </c>
      <c r="D12" s="869">
        <v>0</v>
      </c>
      <c r="E12" s="870"/>
      <c r="F12" s="878">
        <v>0</v>
      </c>
    </row>
    <row r="13" spans="2:8" ht="18">
      <c r="B13" s="783" t="s">
        <v>8</v>
      </c>
      <c r="C13" s="1039" t="s">
        <v>764</v>
      </c>
      <c r="D13" s="876">
        <v>0</v>
      </c>
      <c r="E13" s="875">
        <v>-14809</v>
      </c>
      <c r="F13" s="878">
        <v>-14809</v>
      </c>
    </row>
    <row r="14" spans="2:8" ht="33.75" customHeight="1">
      <c r="B14" s="786" t="s">
        <v>9</v>
      </c>
      <c r="C14" s="796" t="s">
        <v>765</v>
      </c>
      <c r="D14" s="871"/>
      <c r="E14" s="872"/>
      <c r="F14" s="878">
        <v>0</v>
      </c>
    </row>
    <row r="15" spans="2:8" ht="18">
      <c r="B15" s="785" t="s">
        <v>10</v>
      </c>
      <c r="C15" s="796" t="s">
        <v>766</v>
      </c>
      <c r="D15" s="871"/>
      <c r="E15" s="872">
        <v>-14809</v>
      </c>
      <c r="F15" s="878">
        <v>-14809</v>
      </c>
    </row>
    <row r="16" spans="2:8" ht="18">
      <c r="B16" s="784" t="s">
        <v>14</v>
      </c>
      <c r="C16" s="797" t="s">
        <v>767</v>
      </c>
      <c r="D16" s="873">
        <v>572599</v>
      </c>
      <c r="E16" s="839">
        <v>29401</v>
      </c>
      <c r="F16" s="878">
        <v>602000</v>
      </c>
    </row>
    <row r="17" spans="2:11" ht="18.75" thickBot="1">
      <c r="B17" s="787" t="s">
        <v>15</v>
      </c>
      <c r="C17" s="798" t="s">
        <v>768</v>
      </c>
      <c r="D17" s="1242">
        <v>4766071</v>
      </c>
      <c r="E17" s="1243">
        <v>653842</v>
      </c>
      <c r="F17" s="879">
        <v>5419913</v>
      </c>
      <c r="K17" s="1040"/>
    </row>
    <row r="18" spans="2:11">
      <c r="B18" s="788"/>
      <c r="C18" s="766"/>
      <c r="D18" s="766"/>
      <c r="E18" s="766"/>
      <c r="F18" s="767"/>
    </row>
    <row r="19" spans="2:11">
      <c r="B19" s="789"/>
      <c r="C19" s="755"/>
      <c r="D19" s="1241"/>
      <c r="E19" s="755"/>
      <c r="F19" s="748"/>
    </row>
    <row r="20" spans="2:11">
      <c r="B20" s="789"/>
      <c r="C20" s="754" t="s">
        <v>647</v>
      </c>
      <c r="D20" s="755"/>
      <c r="E20" s="790" t="s">
        <v>655</v>
      </c>
      <c r="F20" s="748"/>
    </row>
    <row r="21" spans="2:11">
      <c r="B21" s="789"/>
      <c r="C21" s="754" t="s">
        <v>654</v>
      </c>
      <c r="D21" s="755"/>
      <c r="E21" s="790" t="s">
        <v>655</v>
      </c>
      <c r="F21" s="748"/>
    </row>
    <row r="22" spans="2:11" ht="15.75" thickBot="1">
      <c r="B22" s="791"/>
      <c r="C22" s="768" t="s">
        <v>649</v>
      </c>
      <c r="D22" s="769"/>
      <c r="E22" s="769"/>
      <c r="F22" s="751"/>
      <c r="I22" s="1040"/>
    </row>
    <row r="24" spans="2:11">
      <c r="D24" s="1040"/>
      <c r="E24" s="1040"/>
      <c r="F24" s="1040"/>
    </row>
    <row r="25" spans="2:11">
      <c r="D25" s="1041"/>
      <c r="E25" s="1041"/>
      <c r="F25" s="1040"/>
    </row>
    <row r="28" spans="2:11">
      <c r="C28" s="1065"/>
      <c r="D28" s="1040"/>
      <c r="E28" s="1040"/>
    </row>
    <row r="29" spans="2:11">
      <c r="C29" s="1065"/>
      <c r="D29" s="1040"/>
    </row>
    <row r="30" spans="2:11">
      <c r="C30" s="1065"/>
      <c r="D30" s="1040"/>
    </row>
  </sheetData>
  <sheetProtection algorithmName="SHA-512" hashValue="qT/zFkMt+ESs9ouEe52MGWvCPcx397mVdsJvF+S50iABHDTYqjre2q0Jsc8J3UBAQrnjUPRWF9wFlYIcwtVT2Q==" saltValue="ranWKDp939C3x8sO8ZtVvg==" spinCount="100000" sheet="1" objects="1" scenarios="1"/>
  <mergeCells count="4">
    <mergeCell ref="B2:F2"/>
    <mergeCell ref="B3:F3"/>
    <mergeCell ref="B4:B5"/>
    <mergeCell ref="C4:C5"/>
  </mergeCells>
  <pageMargins left="0" right="0" top="0.75" bottom="0.75" header="0.3" footer="0.3"/>
  <pageSetup scale="85" orientation="landscape" r:id="rId1"/>
  <ignoredErrors>
    <ignoredError sqref="A1:XFD4 A8:C8 A6:C6 A18:C18 A16:C16 K16:XFD16 A17:C17 A26:C26 A24:C24 K24:XFD24 A25:C25 K25:XFD25 A10:C11 A9:C9 K9:XFD9 A15:C15 A14:C14 K14:XFD14 A13:C13 A12:C12 K12:XFD12 A33:XFD1048576 A28:B28 A29:B29 A30:B30 A31:B31 E31:F31 K6:XFD6 A7:C7 K7:XFD7 L17:XFD17 A21:F21 A19:C19 K19:XFD19 A23:F23 A22:F22 K22:XFD22 A27:C27 K15:XFD15 K8:XFD8 K18:XFD18 K10:XFD11 K13:XFD13 A20:C20 K20:XFD20 A5:F5 K5:XFD5 K26:XFD26 A32:F32 K32:XFD32 K28:XFD28 K29:XFD29 K30:XFD30 K31:XFD31 K21:XFD21 K23:XFD23 K27:XFD27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  <pageSetUpPr fitToPage="1"/>
  </sheetPr>
  <dimension ref="B1:J15"/>
  <sheetViews>
    <sheetView workbookViewId="0">
      <selection activeCell="C10" sqref="C10"/>
    </sheetView>
  </sheetViews>
  <sheetFormatPr defaultRowHeight="15"/>
  <cols>
    <col min="2" max="2" width="6.140625" style="903" customWidth="1"/>
    <col min="3" max="3" width="39.7109375" customWidth="1"/>
    <col min="4" max="4" width="15.7109375" customWidth="1"/>
    <col min="5" max="5" width="15.85546875" customWidth="1"/>
    <col min="6" max="6" width="19" customWidth="1"/>
    <col min="7" max="7" width="15.7109375" bestFit="1" customWidth="1"/>
    <col min="8" max="8" width="20.28515625" customWidth="1"/>
    <col min="9" max="9" width="20.85546875" customWidth="1"/>
    <col min="10" max="10" width="16.85546875" customWidth="1"/>
  </cols>
  <sheetData>
    <row r="1" spans="2:10" ht="15.75" thickBot="1"/>
    <row r="2" spans="2:10" ht="18">
      <c r="B2" s="1654" t="s">
        <v>769</v>
      </c>
      <c r="C2" s="1655"/>
      <c r="D2" s="1655"/>
      <c r="E2" s="1655"/>
      <c r="F2" s="1655"/>
      <c r="G2" s="1655"/>
      <c r="H2" s="1655"/>
      <c r="I2" s="1655"/>
      <c r="J2" s="1656"/>
    </row>
    <row r="3" spans="2:10" ht="18.75" thickBot="1">
      <c r="B3" s="1657" t="s">
        <v>770</v>
      </c>
      <c r="C3" s="1658"/>
      <c r="D3" s="1658"/>
      <c r="E3" s="1658"/>
      <c r="F3" s="1658"/>
      <c r="G3" s="1658"/>
      <c r="H3" s="1658"/>
      <c r="I3" s="1658"/>
      <c r="J3" s="1659"/>
    </row>
    <row r="4" spans="2:10" ht="60.75" thickBot="1">
      <c r="B4" s="1660" t="s">
        <v>55</v>
      </c>
      <c r="C4" s="1661"/>
      <c r="D4" s="782" t="s">
        <v>771</v>
      </c>
      <c r="E4" s="782" t="s">
        <v>303</v>
      </c>
      <c r="F4" s="805" t="s">
        <v>772</v>
      </c>
      <c r="G4" s="782" t="s">
        <v>773</v>
      </c>
      <c r="H4" s="805" t="s">
        <v>774</v>
      </c>
      <c r="I4" s="782" t="s">
        <v>775</v>
      </c>
      <c r="J4" s="806" t="s">
        <v>776</v>
      </c>
    </row>
    <row r="5" spans="2:10" ht="18">
      <c r="B5" s="904" t="s">
        <v>1</v>
      </c>
      <c r="C5" s="807" t="s">
        <v>161</v>
      </c>
      <c r="D5" s="881"/>
      <c r="E5" s="882"/>
      <c r="F5" s="889">
        <f>IFERROR((E5-D5)/D5,0)</f>
        <v>0</v>
      </c>
      <c r="G5" s="882">
        <f>'დანართი  2'!L20</f>
        <v>3723576</v>
      </c>
      <c r="H5" s="889">
        <f>IFERROR((G5-E5)/E5,0)</f>
        <v>0</v>
      </c>
      <c r="I5" s="882">
        <f>'დანართი  2'!N20</f>
        <v>3147994</v>
      </c>
      <c r="J5" s="983">
        <f>I5-G5</f>
        <v>-575582</v>
      </c>
    </row>
    <row r="6" spans="2:10" ht="18">
      <c r="B6" s="905" t="s">
        <v>2</v>
      </c>
      <c r="C6" s="808" t="s">
        <v>777</v>
      </c>
      <c r="D6" s="883"/>
      <c r="E6" s="884"/>
      <c r="F6" s="890"/>
      <c r="G6" s="884"/>
      <c r="H6" s="884"/>
      <c r="I6" s="884"/>
      <c r="J6" s="894"/>
    </row>
    <row r="7" spans="2:10" ht="18">
      <c r="B7" s="905" t="s">
        <v>3</v>
      </c>
      <c r="C7" s="809" t="s">
        <v>402</v>
      </c>
      <c r="D7" s="885">
        <f>'დანართი  2'!F21</f>
        <v>702000</v>
      </c>
      <c r="E7" s="886">
        <f>'დანართი  2'!H21</f>
        <v>351000</v>
      </c>
      <c r="F7" s="891">
        <f t="shared" ref="F7:F10" si="0">IFERROR((E7-D7)/D7,0)</f>
        <v>-0.5</v>
      </c>
      <c r="G7" s="886">
        <f>'დანართი  2'!L21</f>
        <v>325367</v>
      </c>
      <c r="H7" s="891">
        <f t="shared" ref="H7:H10" si="1">IFERROR((G7-E7)/E7,0)</f>
        <v>-7.3028490028490031E-2</v>
      </c>
      <c r="I7" s="886">
        <f>'დანართი  2'!N21</f>
        <v>325367</v>
      </c>
      <c r="J7" s="984">
        <f t="shared" ref="J7:J10" si="2">I7-G7</f>
        <v>0</v>
      </c>
    </row>
    <row r="8" spans="2:10" ht="36">
      <c r="B8" s="905" t="s">
        <v>4</v>
      </c>
      <c r="C8" s="810" t="s">
        <v>162</v>
      </c>
      <c r="D8" s="835">
        <f>'დანართი 3'!F11</f>
        <v>228</v>
      </c>
      <c r="E8" s="835">
        <f>'დანართი 3'!H11</f>
        <v>228</v>
      </c>
      <c r="F8" s="892">
        <f t="shared" si="0"/>
        <v>0</v>
      </c>
      <c r="G8" s="835">
        <f>'დანართი 3'!L11</f>
        <v>0</v>
      </c>
      <c r="H8" s="892">
        <f t="shared" si="1"/>
        <v>-1</v>
      </c>
      <c r="I8" s="835"/>
      <c r="J8" s="985">
        <f t="shared" si="2"/>
        <v>0</v>
      </c>
    </row>
    <row r="9" spans="2:10" ht="18">
      <c r="B9" s="905" t="s">
        <v>5</v>
      </c>
      <c r="C9" s="810" t="s">
        <v>163</v>
      </c>
      <c r="D9" s="835">
        <f>'დანართი 4'!F11</f>
        <v>0</v>
      </c>
      <c r="E9" s="835">
        <f>'დანართი 4'!H11</f>
        <v>0</v>
      </c>
      <c r="F9" s="892">
        <f t="shared" si="0"/>
        <v>0</v>
      </c>
      <c r="G9" s="835">
        <f>'დანართი 4'!L11</f>
        <v>0</v>
      </c>
      <c r="H9" s="892">
        <f t="shared" si="1"/>
        <v>0</v>
      </c>
      <c r="I9" s="835"/>
      <c r="J9" s="985">
        <f t="shared" si="2"/>
        <v>0</v>
      </c>
    </row>
    <row r="10" spans="2:10" ht="18.75" thickBot="1">
      <c r="B10" s="906" t="s">
        <v>6</v>
      </c>
      <c r="C10" s="811" t="s">
        <v>164</v>
      </c>
      <c r="D10" s="842">
        <f>'დანართი 4'!F67</f>
        <v>0</v>
      </c>
      <c r="E10" s="842">
        <f>'დანართი 4'!H67</f>
        <v>0</v>
      </c>
      <c r="F10" s="893">
        <f t="shared" si="0"/>
        <v>0</v>
      </c>
      <c r="G10" s="842">
        <f>'დანართი 4'!L67</f>
        <v>0</v>
      </c>
      <c r="H10" s="893">
        <f t="shared" si="1"/>
        <v>0</v>
      </c>
      <c r="I10" s="842"/>
      <c r="J10" s="986">
        <f t="shared" si="2"/>
        <v>0</v>
      </c>
    </row>
    <row r="11" spans="2:10">
      <c r="B11" s="907"/>
      <c r="C11" s="766"/>
      <c r="D11" s="766"/>
      <c r="E11" s="766"/>
      <c r="F11" s="766"/>
      <c r="G11" s="766"/>
      <c r="H11" s="766"/>
      <c r="I11" s="766"/>
      <c r="J11" s="767"/>
    </row>
    <row r="12" spans="2:10">
      <c r="B12" s="908"/>
      <c r="C12" s="754" t="s">
        <v>647</v>
      </c>
      <c r="D12" s="755"/>
      <c r="E12" s="755"/>
      <c r="F12" s="790" t="s">
        <v>655</v>
      </c>
      <c r="G12" s="755"/>
      <c r="H12" s="755"/>
      <c r="I12" s="755"/>
      <c r="J12" s="748"/>
    </row>
    <row r="13" spans="2:10">
      <c r="B13" s="908"/>
      <c r="C13" s="754" t="s">
        <v>654</v>
      </c>
      <c r="D13" s="755"/>
      <c r="E13" s="755"/>
      <c r="F13" s="790" t="s">
        <v>655</v>
      </c>
      <c r="G13" s="755"/>
      <c r="H13" s="755"/>
      <c r="I13" s="755"/>
      <c r="J13" s="748"/>
    </row>
    <row r="14" spans="2:10" ht="15.75" thickBot="1">
      <c r="B14" s="909"/>
      <c r="C14" s="768" t="s">
        <v>649</v>
      </c>
      <c r="D14" s="769"/>
      <c r="E14" s="768"/>
      <c r="F14" s="769"/>
      <c r="G14" s="769"/>
      <c r="H14" s="769"/>
      <c r="I14" s="769"/>
      <c r="J14" s="751"/>
    </row>
    <row r="15" spans="2:10">
      <c r="E15" s="719"/>
    </row>
  </sheetData>
  <sheetProtection algorithmName="SHA-512" hashValue="hhQom3WDlEuFT/ifQg2em5fEKOsbrEAdkUljn6bVHvaJTblvl8Sj+u+Fm/hc2Go7yzCFCOn9TQs/MCiTNxFLbw==" saltValue="Unr1YHEGLOcbPo8UHZ+HQw==" spinCount="100000" sheet="1" objects="1" scenarios="1"/>
  <mergeCells count="3">
    <mergeCell ref="B2:J2"/>
    <mergeCell ref="B3:J3"/>
    <mergeCell ref="B4:C4"/>
  </mergeCells>
  <pageMargins left="0" right="0" top="0.75" bottom="0.75" header="0.3" footer="0.3"/>
  <pageSetup scale="75" fitToHeight="0" orientation="landscape" r:id="rId1"/>
  <ignoredErrors>
    <ignoredError sqref="A1:XFD4 A6:XFD6 A5:F5 K5:XFD5 A11:XFD1048576 A10:C10 K7:XFD10 A7:C7 H7 A8:C8 H8:I8 A9:C9 H9:I9 H10:I10 F7 F8 F9 F10 H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G159"/>
  <sheetViews>
    <sheetView topLeftCell="A4" zoomScaleNormal="100" zoomScaleSheetLayoutView="120" workbookViewId="0">
      <pane xSplit="1" ySplit="7" topLeftCell="B136" activePane="bottomRight" state="frozen"/>
      <selection activeCell="A4" sqref="A4"/>
      <selection pane="topRight" activeCell="B4" sqref="B4"/>
      <selection pane="bottomLeft" activeCell="A11" sqref="A11"/>
      <selection pane="bottomRight" activeCell="E147" sqref="E147"/>
    </sheetView>
  </sheetViews>
  <sheetFormatPr defaultRowHeight="15" customHeight="1"/>
  <cols>
    <col min="1" max="1" width="2.7109375" style="1" customWidth="1"/>
    <col min="2" max="2" width="6" style="3" customWidth="1"/>
    <col min="3" max="3" width="4.5703125" style="3" customWidth="1"/>
    <col min="4" max="4" width="88.140625" style="3" customWidth="1"/>
    <col min="5" max="5" width="8.28515625" style="3" customWidth="1"/>
    <col min="6" max="6" width="15.140625" style="1" customWidth="1"/>
    <col min="7" max="7" width="14" style="1" customWidth="1"/>
    <col min="8" max="226" width="9.140625" style="1"/>
    <col min="227" max="227" width="6" style="1" customWidth="1"/>
    <col min="228" max="228" width="75.85546875" style="1" customWidth="1"/>
    <col min="229" max="229" width="7.28515625" style="1" customWidth="1"/>
    <col min="230" max="230" width="10.5703125" style="1" customWidth="1"/>
    <col min="231" max="231" width="9.7109375" style="1" customWidth="1"/>
    <col min="232" max="482" width="9.140625" style="1"/>
    <col min="483" max="483" width="6" style="1" customWidth="1"/>
    <col min="484" max="484" width="75.85546875" style="1" customWidth="1"/>
    <col min="485" max="485" width="7.28515625" style="1" customWidth="1"/>
    <col min="486" max="486" width="10.5703125" style="1" customWidth="1"/>
    <col min="487" max="487" width="9.7109375" style="1" customWidth="1"/>
    <col min="488" max="738" width="9.140625" style="1"/>
    <col min="739" max="739" width="6" style="1" customWidth="1"/>
    <col min="740" max="740" width="75.85546875" style="1" customWidth="1"/>
    <col min="741" max="741" width="7.28515625" style="1" customWidth="1"/>
    <col min="742" max="742" width="10.5703125" style="1" customWidth="1"/>
    <col min="743" max="743" width="9.7109375" style="1" customWidth="1"/>
    <col min="744" max="994" width="9.140625" style="1"/>
    <col min="995" max="995" width="6" style="1" customWidth="1"/>
    <col min="996" max="996" width="75.85546875" style="1" customWidth="1"/>
    <col min="997" max="997" width="7.28515625" style="1" customWidth="1"/>
    <col min="998" max="998" width="10.5703125" style="1" customWidth="1"/>
    <col min="999" max="999" width="9.7109375" style="1" customWidth="1"/>
    <col min="1000" max="1250" width="9.140625" style="1"/>
    <col min="1251" max="1251" width="6" style="1" customWidth="1"/>
    <col min="1252" max="1252" width="75.85546875" style="1" customWidth="1"/>
    <col min="1253" max="1253" width="7.28515625" style="1" customWidth="1"/>
    <col min="1254" max="1254" width="10.5703125" style="1" customWidth="1"/>
    <col min="1255" max="1255" width="9.7109375" style="1" customWidth="1"/>
    <col min="1256" max="1506" width="9.140625" style="1"/>
    <col min="1507" max="1507" width="6" style="1" customWidth="1"/>
    <col min="1508" max="1508" width="75.85546875" style="1" customWidth="1"/>
    <col min="1509" max="1509" width="7.28515625" style="1" customWidth="1"/>
    <col min="1510" max="1510" width="10.5703125" style="1" customWidth="1"/>
    <col min="1511" max="1511" width="9.7109375" style="1" customWidth="1"/>
    <col min="1512" max="1762" width="9.140625" style="1"/>
    <col min="1763" max="1763" width="6" style="1" customWidth="1"/>
    <col min="1764" max="1764" width="75.85546875" style="1" customWidth="1"/>
    <col min="1765" max="1765" width="7.28515625" style="1" customWidth="1"/>
    <col min="1766" max="1766" width="10.5703125" style="1" customWidth="1"/>
    <col min="1767" max="1767" width="9.7109375" style="1" customWidth="1"/>
    <col min="1768" max="2018" width="9.140625" style="1"/>
    <col min="2019" max="2019" width="6" style="1" customWidth="1"/>
    <col min="2020" max="2020" width="75.85546875" style="1" customWidth="1"/>
    <col min="2021" max="2021" width="7.28515625" style="1" customWidth="1"/>
    <col min="2022" max="2022" width="10.5703125" style="1" customWidth="1"/>
    <col min="2023" max="2023" width="9.7109375" style="1" customWidth="1"/>
    <col min="2024" max="2274" width="9.140625" style="1"/>
    <col min="2275" max="2275" width="6" style="1" customWidth="1"/>
    <col min="2276" max="2276" width="75.85546875" style="1" customWidth="1"/>
    <col min="2277" max="2277" width="7.28515625" style="1" customWidth="1"/>
    <col min="2278" max="2278" width="10.5703125" style="1" customWidth="1"/>
    <col min="2279" max="2279" width="9.7109375" style="1" customWidth="1"/>
    <col min="2280" max="2530" width="9.140625" style="1"/>
    <col min="2531" max="2531" width="6" style="1" customWidth="1"/>
    <col min="2532" max="2532" width="75.85546875" style="1" customWidth="1"/>
    <col min="2533" max="2533" width="7.28515625" style="1" customWidth="1"/>
    <col min="2534" max="2534" width="10.5703125" style="1" customWidth="1"/>
    <col min="2535" max="2535" width="9.7109375" style="1" customWidth="1"/>
    <col min="2536" max="2786" width="9.140625" style="1"/>
    <col min="2787" max="2787" width="6" style="1" customWidth="1"/>
    <col min="2788" max="2788" width="75.85546875" style="1" customWidth="1"/>
    <col min="2789" max="2789" width="7.28515625" style="1" customWidth="1"/>
    <col min="2790" max="2790" width="10.5703125" style="1" customWidth="1"/>
    <col min="2791" max="2791" width="9.7109375" style="1" customWidth="1"/>
    <col min="2792" max="3042" width="9.140625" style="1"/>
    <col min="3043" max="3043" width="6" style="1" customWidth="1"/>
    <col min="3044" max="3044" width="75.85546875" style="1" customWidth="1"/>
    <col min="3045" max="3045" width="7.28515625" style="1" customWidth="1"/>
    <col min="3046" max="3046" width="10.5703125" style="1" customWidth="1"/>
    <col min="3047" max="3047" width="9.7109375" style="1" customWidth="1"/>
    <col min="3048" max="3298" width="9.140625" style="1"/>
    <col min="3299" max="3299" width="6" style="1" customWidth="1"/>
    <col min="3300" max="3300" width="75.85546875" style="1" customWidth="1"/>
    <col min="3301" max="3301" width="7.28515625" style="1" customWidth="1"/>
    <col min="3302" max="3302" width="10.5703125" style="1" customWidth="1"/>
    <col min="3303" max="3303" width="9.7109375" style="1" customWidth="1"/>
    <col min="3304" max="3554" width="9.140625" style="1"/>
    <col min="3555" max="3555" width="6" style="1" customWidth="1"/>
    <col min="3556" max="3556" width="75.85546875" style="1" customWidth="1"/>
    <col min="3557" max="3557" width="7.28515625" style="1" customWidth="1"/>
    <col min="3558" max="3558" width="10.5703125" style="1" customWidth="1"/>
    <col min="3559" max="3559" width="9.7109375" style="1" customWidth="1"/>
    <col min="3560" max="3810" width="9.140625" style="1"/>
    <col min="3811" max="3811" width="6" style="1" customWidth="1"/>
    <col min="3812" max="3812" width="75.85546875" style="1" customWidth="1"/>
    <col min="3813" max="3813" width="7.28515625" style="1" customWidth="1"/>
    <col min="3814" max="3814" width="10.5703125" style="1" customWidth="1"/>
    <col min="3815" max="3815" width="9.7109375" style="1" customWidth="1"/>
    <col min="3816" max="4066" width="9.140625" style="1"/>
    <col min="4067" max="4067" width="6" style="1" customWidth="1"/>
    <col min="4068" max="4068" width="75.85546875" style="1" customWidth="1"/>
    <col min="4069" max="4069" width="7.28515625" style="1" customWidth="1"/>
    <col min="4070" max="4070" width="10.5703125" style="1" customWidth="1"/>
    <col min="4071" max="4071" width="9.7109375" style="1" customWidth="1"/>
    <col min="4072" max="4322" width="9.140625" style="1"/>
    <col min="4323" max="4323" width="6" style="1" customWidth="1"/>
    <col min="4324" max="4324" width="75.85546875" style="1" customWidth="1"/>
    <col min="4325" max="4325" width="7.28515625" style="1" customWidth="1"/>
    <col min="4326" max="4326" width="10.5703125" style="1" customWidth="1"/>
    <col min="4327" max="4327" width="9.7109375" style="1" customWidth="1"/>
    <col min="4328" max="4578" width="9.140625" style="1"/>
    <col min="4579" max="4579" width="6" style="1" customWidth="1"/>
    <col min="4580" max="4580" width="75.85546875" style="1" customWidth="1"/>
    <col min="4581" max="4581" width="7.28515625" style="1" customWidth="1"/>
    <col min="4582" max="4582" width="10.5703125" style="1" customWidth="1"/>
    <col min="4583" max="4583" width="9.7109375" style="1" customWidth="1"/>
    <col min="4584" max="4834" width="9.140625" style="1"/>
    <col min="4835" max="4835" width="6" style="1" customWidth="1"/>
    <col min="4836" max="4836" width="75.85546875" style="1" customWidth="1"/>
    <col min="4837" max="4837" width="7.28515625" style="1" customWidth="1"/>
    <col min="4838" max="4838" width="10.5703125" style="1" customWidth="1"/>
    <col min="4839" max="4839" width="9.7109375" style="1" customWidth="1"/>
    <col min="4840" max="5090" width="9.140625" style="1"/>
    <col min="5091" max="5091" width="6" style="1" customWidth="1"/>
    <col min="5092" max="5092" width="75.85546875" style="1" customWidth="1"/>
    <col min="5093" max="5093" width="7.28515625" style="1" customWidth="1"/>
    <col min="5094" max="5094" width="10.5703125" style="1" customWidth="1"/>
    <col min="5095" max="5095" width="9.7109375" style="1" customWidth="1"/>
    <col min="5096" max="5346" width="9.140625" style="1"/>
    <col min="5347" max="5347" width="6" style="1" customWidth="1"/>
    <col min="5348" max="5348" width="75.85546875" style="1" customWidth="1"/>
    <col min="5349" max="5349" width="7.28515625" style="1" customWidth="1"/>
    <col min="5350" max="5350" width="10.5703125" style="1" customWidth="1"/>
    <col min="5351" max="5351" width="9.7109375" style="1" customWidth="1"/>
    <col min="5352" max="5602" width="9.140625" style="1"/>
    <col min="5603" max="5603" width="6" style="1" customWidth="1"/>
    <col min="5604" max="5604" width="75.85546875" style="1" customWidth="1"/>
    <col min="5605" max="5605" width="7.28515625" style="1" customWidth="1"/>
    <col min="5606" max="5606" width="10.5703125" style="1" customWidth="1"/>
    <col min="5607" max="5607" width="9.7109375" style="1" customWidth="1"/>
    <col min="5608" max="5858" width="9.140625" style="1"/>
    <col min="5859" max="5859" width="6" style="1" customWidth="1"/>
    <col min="5860" max="5860" width="75.85546875" style="1" customWidth="1"/>
    <col min="5861" max="5861" width="7.28515625" style="1" customWidth="1"/>
    <col min="5862" max="5862" width="10.5703125" style="1" customWidth="1"/>
    <col min="5863" max="5863" width="9.7109375" style="1" customWidth="1"/>
    <col min="5864" max="6114" width="9.140625" style="1"/>
    <col min="6115" max="6115" width="6" style="1" customWidth="1"/>
    <col min="6116" max="6116" width="75.85546875" style="1" customWidth="1"/>
    <col min="6117" max="6117" width="7.28515625" style="1" customWidth="1"/>
    <col min="6118" max="6118" width="10.5703125" style="1" customWidth="1"/>
    <col min="6119" max="6119" width="9.7109375" style="1" customWidth="1"/>
    <col min="6120" max="6370" width="9.140625" style="1"/>
    <col min="6371" max="6371" width="6" style="1" customWidth="1"/>
    <col min="6372" max="6372" width="75.85546875" style="1" customWidth="1"/>
    <col min="6373" max="6373" width="7.28515625" style="1" customWidth="1"/>
    <col min="6374" max="6374" width="10.5703125" style="1" customWidth="1"/>
    <col min="6375" max="6375" width="9.7109375" style="1" customWidth="1"/>
    <col min="6376" max="6626" width="9.140625" style="1"/>
    <col min="6627" max="6627" width="6" style="1" customWidth="1"/>
    <col min="6628" max="6628" width="75.85546875" style="1" customWidth="1"/>
    <col min="6629" max="6629" width="7.28515625" style="1" customWidth="1"/>
    <col min="6630" max="6630" width="10.5703125" style="1" customWidth="1"/>
    <col min="6631" max="6631" width="9.7109375" style="1" customWidth="1"/>
    <col min="6632" max="6882" width="9.140625" style="1"/>
    <col min="6883" max="6883" width="6" style="1" customWidth="1"/>
    <col min="6884" max="6884" width="75.85546875" style="1" customWidth="1"/>
    <col min="6885" max="6885" width="7.28515625" style="1" customWidth="1"/>
    <col min="6886" max="6886" width="10.5703125" style="1" customWidth="1"/>
    <col min="6887" max="6887" width="9.7109375" style="1" customWidth="1"/>
    <col min="6888" max="7138" width="9.140625" style="1"/>
    <col min="7139" max="7139" width="6" style="1" customWidth="1"/>
    <col min="7140" max="7140" width="75.85546875" style="1" customWidth="1"/>
    <col min="7141" max="7141" width="7.28515625" style="1" customWidth="1"/>
    <col min="7142" max="7142" width="10.5703125" style="1" customWidth="1"/>
    <col min="7143" max="7143" width="9.7109375" style="1" customWidth="1"/>
    <col min="7144" max="7394" width="9.140625" style="1"/>
    <col min="7395" max="7395" width="6" style="1" customWidth="1"/>
    <col min="7396" max="7396" width="75.85546875" style="1" customWidth="1"/>
    <col min="7397" max="7397" width="7.28515625" style="1" customWidth="1"/>
    <col min="7398" max="7398" width="10.5703125" style="1" customWidth="1"/>
    <col min="7399" max="7399" width="9.7109375" style="1" customWidth="1"/>
    <col min="7400" max="7650" width="9.140625" style="1"/>
    <col min="7651" max="7651" width="6" style="1" customWidth="1"/>
    <col min="7652" max="7652" width="75.85546875" style="1" customWidth="1"/>
    <col min="7653" max="7653" width="7.28515625" style="1" customWidth="1"/>
    <col min="7654" max="7654" width="10.5703125" style="1" customWidth="1"/>
    <col min="7655" max="7655" width="9.7109375" style="1" customWidth="1"/>
    <col min="7656" max="7906" width="9.140625" style="1"/>
    <col min="7907" max="7907" width="6" style="1" customWidth="1"/>
    <col min="7908" max="7908" width="75.85546875" style="1" customWidth="1"/>
    <col min="7909" max="7909" width="7.28515625" style="1" customWidth="1"/>
    <col min="7910" max="7910" width="10.5703125" style="1" customWidth="1"/>
    <col min="7911" max="7911" width="9.7109375" style="1" customWidth="1"/>
    <col min="7912" max="8162" width="9.140625" style="1"/>
    <col min="8163" max="8163" width="6" style="1" customWidth="1"/>
    <col min="8164" max="8164" width="75.85546875" style="1" customWidth="1"/>
    <col min="8165" max="8165" width="7.28515625" style="1" customWidth="1"/>
    <col min="8166" max="8166" width="10.5703125" style="1" customWidth="1"/>
    <col min="8167" max="8167" width="9.7109375" style="1" customWidth="1"/>
    <col min="8168" max="8418" width="9.140625" style="1"/>
    <col min="8419" max="8419" width="6" style="1" customWidth="1"/>
    <col min="8420" max="8420" width="75.85546875" style="1" customWidth="1"/>
    <col min="8421" max="8421" width="7.28515625" style="1" customWidth="1"/>
    <col min="8422" max="8422" width="10.5703125" style="1" customWidth="1"/>
    <col min="8423" max="8423" width="9.7109375" style="1" customWidth="1"/>
    <col min="8424" max="8674" width="9.140625" style="1"/>
    <col min="8675" max="8675" width="6" style="1" customWidth="1"/>
    <col min="8676" max="8676" width="75.85546875" style="1" customWidth="1"/>
    <col min="8677" max="8677" width="7.28515625" style="1" customWidth="1"/>
    <col min="8678" max="8678" width="10.5703125" style="1" customWidth="1"/>
    <col min="8679" max="8679" width="9.7109375" style="1" customWidth="1"/>
    <col min="8680" max="8930" width="9.140625" style="1"/>
    <col min="8931" max="8931" width="6" style="1" customWidth="1"/>
    <col min="8932" max="8932" width="75.85546875" style="1" customWidth="1"/>
    <col min="8933" max="8933" width="7.28515625" style="1" customWidth="1"/>
    <col min="8934" max="8934" width="10.5703125" style="1" customWidth="1"/>
    <col min="8935" max="8935" width="9.7109375" style="1" customWidth="1"/>
    <col min="8936" max="9186" width="9.140625" style="1"/>
    <col min="9187" max="9187" width="6" style="1" customWidth="1"/>
    <col min="9188" max="9188" width="75.85546875" style="1" customWidth="1"/>
    <col min="9189" max="9189" width="7.28515625" style="1" customWidth="1"/>
    <col min="9190" max="9190" width="10.5703125" style="1" customWidth="1"/>
    <col min="9191" max="9191" width="9.7109375" style="1" customWidth="1"/>
    <col min="9192" max="9442" width="9.140625" style="1"/>
    <col min="9443" max="9443" width="6" style="1" customWidth="1"/>
    <col min="9444" max="9444" width="75.85546875" style="1" customWidth="1"/>
    <col min="9445" max="9445" width="7.28515625" style="1" customWidth="1"/>
    <col min="9446" max="9446" width="10.5703125" style="1" customWidth="1"/>
    <col min="9447" max="9447" width="9.7109375" style="1" customWidth="1"/>
    <col min="9448" max="9698" width="9.140625" style="1"/>
    <col min="9699" max="9699" width="6" style="1" customWidth="1"/>
    <col min="9700" max="9700" width="75.85546875" style="1" customWidth="1"/>
    <col min="9701" max="9701" width="7.28515625" style="1" customWidth="1"/>
    <col min="9702" max="9702" width="10.5703125" style="1" customWidth="1"/>
    <col min="9703" max="9703" width="9.7109375" style="1" customWidth="1"/>
    <col min="9704" max="9954" width="9.140625" style="1"/>
    <col min="9955" max="9955" width="6" style="1" customWidth="1"/>
    <col min="9956" max="9956" width="75.85546875" style="1" customWidth="1"/>
    <col min="9957" max="9957" width="7.28515625" style="1" customWidth="1"/>
    <col min="9958" max="9958" width="10.5703125" style="1" customWidth="1"/>
    <col min="9959" max="9959" width="9.7109375" style="1" customWidth="1"/>
    <col min="9960" max="10210" width="9.140625" style="1"/>
    <col min="10211" max="10211" width="6" style="1" customWidth="1"/>
    <col min="10212" max="10212" width="75.85546875" style="1" customWidth="1"/>
    <col min="10213" max="10213" width="7.28515625" style="1" customWidth="1"/>
    <col min="10214" max="10214" width="10.5703125" style="1" customWidth="1"/>
    <col min="10215" max="10215" width="9.7109375" style="1" customWidth="1"/>
    <col min="10216" max="10466" width="9.140625" style="1"/>
    <col min="10467" max="10467" width="6" style="1" customWidth="1"/>
    <col min="10468" max="10468" width="75.85546875" style="1" customWidth="1"/>
    <col min="10469" max="10469" width="7.28515625" style="1" customWidth="1"/>
    <col min="10470" max="10470" width="10.5703125" style="1" customWidth="1"/>
    <col min="10471" max="10471" width="9.7109375" style="1" customWidth="1"/>
    <col min="10472" max="10722" width="9.140625" style="1"/>
    <col min="10723" max="10723" width="6" style="1" customWidth="1"/>
    <col min="10724" max="10724" width="75.85546875" style="1" customWidth="1"/>
    <col min="10725" max="10725" width="7.28515625" style="1" customWidth="1"/>
    <col min="10726" max="10726" width="10.5703125" style="1" customWidth="1"/>
    <col min="10727" max="10727" width="9.7109375" style="1" customWidth="1"/>
    <col min="10728" max="10978" width="9.140625" style="1"/>
    <col min="10979" max="10979" width="6" style="1" customWidth="1"/>
    <col min="10980" max="10980" width="75.85546875" style="1" customWidth="1"/>
    <col min="10981" max="10981" width="7.28515625" style="1" customWidth="1"/>
    <col min="10982" max="10982" width="10.5703125" style="1" customWidth="1"/>
    <col min="10983" max="10983" width="9.7109375" style="1" customWidth="1"/>
    <col min="10984" max="11234" width="9.140625" style="1"/>
    <col min="11235" max="11235" width="6" style="1" customWidth="1"/>
    <col min="11236" max="11236" width="75.85546875" style="1" customWidth="1"/>
    <col min="11237" max="11237" width="7.28515625" style="1" customWidth="1"/>
    <col min="11238" max="11238" width="10.5703125" style="1" customWidth="1"/>
    <col min="11239" max="11239" width="9.7109375" style="1" customWidth="1"/>
    <col min="11240" max="11490" width="9.140625" style="1"/>
    <col min="11491" max="11491" width="6" style="1" customWidth="1"/>
    <col min="11492" max="11492" width="75.85546875" style="1" customWidth="1"/>
    <col min="11493" max="11493" width="7.28515625" style="1" customWidth="1"/>
    <col min="11494" max="11494" width="10.5703125" style="1" customWidth="1"/>
    <col min="11495" max="11495" width="9.7109375" style="1" customWidth="1"/>
    <col min="11496" max="11746" width="9.140625" style="1"/>
    <col min="11747" max="11747" width="6" style="1" customWidth="1"/>
    <col min="11748" max="11748" width="75.85546875" style="1" customWidth="1"/>
    <col min="11749" max="11749" width="7.28515625" style="1" customWidth="1"/>
    <col min="11750" max="11750" width="10.5703125" style="1" customWidth="1"/>
    <col min="11751" max="11751" width="9.7109375" style="1" customWidth="1"/>
    <col min="11752" max="12002" width="9.140625" style="1"/>
    <col min="12003" max="12003" width="6" style="1" customWidth="1"/>
    <col min="12004" max="12004" width="75.85546875" style="1" customWidth="1"/>
    <col min="12005" max="12005" width="7.28515625" style="1" customWidth="1"/>
    <col min="12006" max="12006" width="10.5703125" style="1" customWidth="1"/>
    <col min="12007" max="12007" width="9.7109375" style="1" customWidth="1"/>
    <col min="12008" max="12258" width="9.140625" style="1"/>
    <col min="12259" max="12259" width="6" style="1" customWidth="1"/>
    <col min="12260" max="12260" width="75.85546875" style="1" customWidth="1"/>
    <col min="12261" max="12261" width="7.28515625" style="1" customWidth="1"/>
    <col min="12262" max="12262" width="10.5703125" style="1" customWidth="1"/>
    <col min="12263" max="12263" width="9.7109375" style="1" customWidth="1"/>
    <col min="12264" max="12514" width="9.140625" style="1"/>
    <col min="12515" max="12515" width="6" style="1" customWidth="1"/>
    <col min="12516" max="12516" width="75.85546875" style="1" customWidth="1"/>
    <col min="12517" max="12517" width="7.28515625" style="1" customWidth="1"/>
    <col min="12518" max="12518" width="10.5703125" style="1" customWidth="1"/>
    <col min="12519" max="12519" width="9.7109375" style="1" customWidth="1"/>
    <col min="12520" max="12770" width="9.140625" style="1"/>
    <col min="12771" max="12771" width="6" style="1" customWidth="1"/>
    <col min="12772" max="12772" width="75.85546875" style="1" customWidth="1"/>
    <col min="12773" max="12773" width="7.28515625" style="1" customWidth="1"/>
    <col min="12774" max="12774" width="10.5703125" style="1" customWidth="1"/>
    <col min="12775" max="12775" width="9.7109375" style="1" customWidth="1"/>
    <col min="12776" max="13026" width="9.140625" style="1"/>
    <col min="13027" max="13027" width="6" style="1" customWidth="1"/>
    <col min="13028" max="13028" width="75.85546875" style="1" customWidth="1"/>
    <col min="13029" max="13029" width="7.28515625" style="1" customWidth="1"/>
    <col min="13030" max="13030" width="10.5703125" style="1" customWidth="1"/>
    <col min="13031" max="13031" width="9.7109375" style="1" customWidth="1"/>
    <col min="13032" max="13282" width="9.140625" style="1"/>
    <col min="13283" max="13283" width="6" style="1" customWidth="1"/>
    <col min="13284" max="13284" width="75.85546875" style="1" customWidth="1"/>
    <col min="13285" max="13285" width="7.28515625" style="1" customWidth="1"/>
    <col min="13286" max="13286" width="10.5703125" style="1" customWidth="1"/>
    <col min="13287" max="13287" width="9.7109375" style="1" customWidth="1"/>
    <col min="13288" max="13538" width="9.140625" style="1"/>
    <col min="13539" max="13539" width="6" style="1" customWidth="1"/>
    <col min="13540" max="13540" width="75.85546875" style="1" customWidth="1"/>
    <col min="13541" max="13541" width="7.28515625" style="1" customWidth="1"/>
    <col min="13542" max="13542" width="10.5703125" style="1" customWidth="1"/>
    <col min="13543" max="13543" width="9.7109375" style="1" customWidth="1"/>
    <col min="13544" max="13794" width="9.140625" style="1"/>
    <col min="13795" max="13795" width="6" style="1" customWidth="1"/>
    <col min="13796" max="13796" width="75.85546875" style="1" customWidth="1"/>
    <col min="13797" max="13797" width="7.28515625" style="1" customWidth="1"/>
    <col min="13798" max="13798" width="10.5703125" style="1" customWidth="1"/>
    <col min="13799" max="13799" width="9.7109375" style="1" customWidth="1"/>
    <col min="13800" max="14050" width="9.140625" style="1"/>
    <col min="14051" max="14051" width="6" style="1" customWidth="1"/>
    <col min="14052" max="14052" width="75.85546875" style="1" customWidth="1"/>
    <col min="14053" max="14053" width="7.28515625" style="1" customWidth="1"/>
    <col min="14054" max="14054" width="10.5703125" style="1" customWidth="1"/>
    <col min="14055" max="14055" width="9.7109375" style="1" customWidth="1"/>
    <col min="14056" max="14306" width="9.140625" style="1"/>
    <col min="14307" max="14307" width="6" style="1" customWidth="1"/>
    <col min="14308" max="14308" width="75.85546875" style="1" customWidth="1"/>
    <col min="14309" max="14309" width="7.28515625" style="1" customWidth="1"/>
    <col min="14310" max="14310" width="10.5703125" style="1" customWidth="1"/>
    <col min="14311" max="14311" width="9.7109375" style="1" customWidth="1"/>
    <col min="14312" max="14562" width="9.140625" style="1"/>
    <col min="14563" max="14563" width="6" style="1" customWidth="1"/>
    <col min="14564" max="14564" width="75.85546875" style="1" customWidth="1"/>
    <col min="14565" max="14565" width="7.28515625" style="1" customWidth="1"/>
    <col min="14566" max="14566" width="10.5703125" style="1" customWidth="1"/>
    <col min="14567" max="14567" width="9.7109375" style="1" customWidth="1"/>
    <col min="14568" max="14818" width="9.140625" style="1"/>
    <col min="14819" max="14819" width="6" style="1" customWidth="1"/>
    <col min="14820" max="14820" width="75.85546875" style="1" customWidth="1"/>
    <col min="14821" max="14821" width="7.28515625" style="1" customWidth="1"/>
    <col min="14822" max="14822" width="10.5703125" style="1" customWidth="1"/>
    <col min="14823" max="14823" width="9.7109375" style="1" customWidth="1"/>
    <col min="14824" max="15074" width="9.140625" style="1"/>
    <col min="15075" max="15075" width="6" style="1" customWidth="1"/>
    <col min="15076" max="15076" width="75.85546875" style="1" customWidth="1"/>
    <col min="15077" max="15077" width="7.28515625" style="1" customWidth="1"/>
    <col min="15078" max="15078" width="10.5703125" style="1" customWidth="1"/>
    <col min="15079" max="15079" width="9.7109375" style="1" customWidth="1"/>
    <col min="15080" max="15330" width="9.140625" style="1"/>
    <col min="15331" max="15331" width="6" style="1" customWidth="1"/>
    <col min="15332" max="15332" width="75.85546875" style="1" customWidth="1"/>
    <col min="15333" max="15333" width="7.28515625" style="1" customWidth="1"/>
    <col min="15334" max="15334" width="10.5703125" style="1" customWidth="1"/>
    <col min="15335" max="15335" width="9.7109375" style="1" customWidth="1"/>
    <col min="15336" max="15586" width="9.140625" style="1"/>
    <col min="15587" max="15587" width="6" style="1" customWidth="1"/>
    <col min="15588" max="15588" width="75.85546875" style="1" customWidth="1"/>
    <col min="15589" max="15589" width="7.28515625" style="1" customWidth="1"/>
    <col min="15590" max="15590" width="10.5703125" style="1" customWidth="1"/>
    <col min="15591" max="15591" width="9.7109375" style="1" customWidth="1"/>
    <col min="15592" max="15842" width="9.140625" style="1"/>
    <col min="15843" max="15843" width="6" style="1" customWidth="1"/>
    <col min="15844" max="15844" width="75.85546875" style="1" customWidth="1"/>
    <col min="15845" max="15845" width="7.28515625" style="1" customWidth="1"/>
    <col min="15846" max="15846" width="10.5703125" style="1" customWidth="1"/>
    <col min="15847" max="15847" width="9.7109375" style="1" customWidth="1"/>
    <col min="15848" max="16098" width="9.140625" style="1"/>
    <col min="16099" max="16099" width="6" style="1" customWidth="1"/>
    <col min="16100" max="16100" width="75.85546875" style="1" customWidth="1"/>
    <col min="16101" max="16101" width="7.28515625" style="1" customWidth="1"/>
    <col min="16102" max="16102" width="10.5703125" style="1" customWidth="1"/>
    <col min="16103" max="16103" width="9.7109375" style="1" customWidth="1"/>
    <col min="16104" max="16384" width="9.140625" style="1"/>
  </cols>
  <sheetData>
    <row r="1" spans="2:7" ht="5.25" customHeight="1" thickBot="1"/>
    <row r="2" spans="2:7" ht="12" customHeight="1">
      <c r="B2" s="1663" t="s">
        <v>539</v>
      </c>
      <c r="C2" s="1664"/>
      <c r="D2" s="1664"/>
      <c r="E2" s="1664"/>
      <c r="F2" s="1664"/>
      <c r="G2" s="1665"/>
    </row>
    <row r="3" spans="2:7" ht="27.75" customHeight="1">
      <c r="B3" s="123"/>
      <c r="C3" s="124"/>
      <c r="D3" s="1666" t="s">
        <v>403</v>
      </c>
      <c r="E3" s="1666"/>
      <c r="F3" s="1666"/>
      <c r="G3" s="125"/>
    </row>
    <row r="4" spans="2:7" ht="8.25" hidden="1" customHeight="1">
      <c r="B4" s="126"/>
      <c r="C4" s="127"/>
      <c r="D4" s="127"/>
      <c r="E4" s="127"/>
      <c r="F4" s="127"/>
      <c r="G4" s="128"/>
    </row>
    <row r="5" spans="2:7" s="15" customFormat="1" ht="15" customHeight="1">
      <c r="B5" s="1677" t="s">
        <v>1023</v>
      </c>
      <c r="C5" s="1678"/>
      <c r="D5" s="1678"/>
      <c r="E5" s="1679" t="s">
        <v>1025</v>
      </c>
      <c r="F5" s="1679"/>
      <c r="G5" s="1680"/>
    </row>
    <row r="6" spans="2:7" s="15" customFormat="1" ht="6" customHeight="1">
      <c r="B6" s="132"/>
      <c r="C6" s="133"/>
      <c r="D6" s="130"/>
      <c r="E6" s="1042"/>
      <c r="F6" s="155"/>
      <c r="G6" s="1043"/>
    </row>
    <row r="7" spans="2:7" s="15" customFormat="1" ht="15" customHeight="1">
      <c r="B7" s="1677" t="s">
        <v>1024</v>
      </c>
      <c r="C7" s="1678"/>
      <c r="D7" s="1678"/>
      <c r="E7" s="1678" t="s">
        <v>159</v>
      </c>
      <c r="F7" s="1678"/>
      <c r="G7" s="1681"/>
    </row>
    <row r="8" spans="2:7" s="15" customFormat="1" ht="6.75" customHeight="1" thickBot="1">
      <c r="B8" s="135"/>
      <c r="C8" s="136"/>
      <c r="D8" s="137"/>
      <c r="E8" s="129"/>
      <c r="F8" s="131"/>
      <c r="G8" s="139"/>
    </row>
    <row r="9" spans="2:7" ht="32.25" customHeight="1">
      <c r="B9" s="142" t="s">
        <v>21</v>
      </c>
      <c r="C9" s="143"/>
      <c r="D9" s="1253" t="s">
        <v>61</v>
      </c>
      <c r="E9" s="1254" t="s">
        <v>62</v>
      </c>
      <c r="F9" s="1255" t="s">
        <v>1022</v>
      </c>
      <c r="G9" s="1256" t="s">
        <v>1021</v>
      </c>
    </row>
    <row r="10" spans="2:7" s="5" customFormat="1" ht="8.25" customHeight="1" thickBot="1">
      <c r="B10" s="148">
        <v>1</v>
      </c>
      <c r="C10" s="152"/>
      <c r="D10" s="151">
        <v>2</v>
      </c>
      <c r="E10" s="823">
        <v>3</v>
      </c>
      <c r="F10" s="149">
        <v>4</v>
      </c>
      <c r="G10" s="151">
        <v>5</v>
      </c>
    </row>
    <row r="11" spans="2:7" ht="18.75" customHeight="1" thickBot="1">
      <c r="B11" s="1667" t="s">
        <v>64</v>
      </c>
      <c r="C11" s="1668"/>
      <c r="D11" s="1668"/>
      <c r="E11" s="1668"/>
      <c r="F11" s="1668"/>
      <c r="G11" s="153"/>
    </row>
    <row r="12" spans="2:7" ht="12.75" customHeight="1">
      <c r="B12" s="1358" t="s">
        <v>1</v>
      </c>
      <c r="C12" s="1359"/>
      <c r="D12" s="661" t="s">
        <v>628</v>
      </c>
      <c r="E12" s="824" t="s">
        <v>65</v>
      </c>
      <c r="F12" s="1365"/>
      <c r="G12" s="1366"/>
    </row>
    <row r="13" spans="2:7" ht="12.75" customHeight="1">
      <c r="B13" s="1360" t="s">
        <v>2</v>
      </c>
      <c r="C13" s="1361"/>
      <c r="D13" s="662" t="s">
        <v>629</v>
      </c>
      <c r="E13" s="825" t="s">
        <v>66</v>
      </c>
      <c r="F13" s="1367"/>
      <c r="G13" s="1368"/>
    </row>
    <row r="14" spans="2:7" ht="12.75" customHeight="1">
      <c r="B14" s="1360" t="s">
        <v>3</v>
      </c>
      <c r="C14" s="1361"/>
      <c r="D14" s="662" t="s">
        <v>630</v>
      </c>
      <c r="E14" s="825" t="s">
        <v>67</v>
      </c>
      <c r="F14" s="1367"/>
      <c r="G14" s="1368">
        <v>198303</v>
      </c>
    </row>
    <row r="15" spans="2:7" ht="12.75" customHeight="1">
      <c r="B15" s="1360" t="s">
        <v>4</v>
      </c>
      <c r="C15" s="1361"/>
      <c r="D15" s="662" t="s">
        <v>70</v>
      </c>
      <c r="E15" s="825" t="s">
        <v>68</v>
      </c>
      <c r="F15" s="1367"/>
      <c r="G15" s="1369">
        <v>337406</v>
      </c>
    </row>
    <row r="16" spans="2:7" ht="12.75" customHeight="1">
      <c r="B16" s="1360" t="s">
        <v>5</v>
      </c>
      <c r="C16" s="1361"/>
      <c r="D16" s="662" t="s">
        <v>631</v>
      </c>
      <c r="E16" s="825" t="s">
        <v>69</v>
      </c>
      <c r="F16" s="1367">
        <v>539622</v>
      </c>
      <c r="G16" s="1369"/>
    </row>
    <row r="17" spans="2:7" ht="12.75" customHeight="1">
      <c r="B17" s="1360" t="s">
        <v>6</v>
      </c>
      <c r="C17" s="1361"/>
      <c r="D17" s="662" t="s">
        <v>632</v>
      </c>
      <c r="E17" s="825" t="s">
        <v>71</v>
      </c>
      <c r="F17" s="1367"/>
      <c r="G17" s="1369"/>
    </row>
    <row r="18" spans="2:7" ht="12.75" customHeight="1">
      <c r="B18" s="1360" t="s">
        <v>7</v>
      </c>
      <c r="C18" s="1361"/>
      <c r="D18" s="662" t="s">
        <v>633</v>
      </c>
      <c r="E18" s="825" t="s">
        <v>72</v>
      </c>
      <c r="F18" s="1367"/>
      <c r="G18" s="1369"/>
    </row>
    <row r="19" spans="2:7" ht="12.75" customHeight="1">
      <c r="B19" s="1360" t="s">
        <v>8</v>
      </c>
      <c r="C19" s="1361"/>
      <c r="D19" s="662" t="s">
        <v>634</v>
      </c>
      <c r="E19" s="825" t="s">
        <v>73</v>
      </c>
      <c r="F19" s="1367"/>
      <c r="G19" s="1369"/>
    </row>
    <row r="20" spans="2:7" ht="12.75" customHeight="1">
      <c r="B20" s="1360" t="s">
        <v>9</v>
      </c>
      <c r="C20" s="1361"/>
      <c r="D20" s="662" t="s">
        <v>635</v>
      </c>
      <c r="E20" s="825" t="s">
        <v>74</v>
      </c>
      <c r="F20" s="1367"/>
      <c r="G20" s="1369"/>
    </row>
    <row r="21" spans="2:7" ht="12.75" customHeight="1">
      <c r="B21" s="1360" t="s">
        <v>10</v>
      </c>
      <c r="C21" s="1361"/>
      <c r="D21" s="662" t="s">
        <v>636</v>
      </c>
      <c r="E21" s="825" t="s">
        <v>75</v>
      </c>
      <c r="F21" s="1367"/>
      <c r="G21" s="1369"/>
    </row>
    <row r="22" spans="2:7" ht="12.75" customHeight="1">
      <c r="B22" s="1360" t="s">
        <v>14</v>
      </c>
      <c r="C22" s="1361"/>
      <c r="D22" s="662" t="s">
        <v>637</v>
      </c>
      <c r="E22" s="825" t="s">
        <v>76</v>
      </c>
      <c r="F22" s="1367"/>
      <c r="G22" s="1369"/>
    </row>
    <row r="23" spans="2:7" ht="12.75" customHeight="1">
      <c r="B23" s="1360" t="s">
        <v>15</v>
      </c>
      <c r="C23" s="1361"/>
      <c r="D23" s="662" t="s">
        <v>77</v>
      </c>
      <c r="E23" s="826">
        <v>1310</v>
      </c>
      <c r="F23" s="1367"/>
      <c r="G23" s="1369"/>
    </row>
    <row r="24" spans="2:7" ht="12.75" customHeight="1">
      <c r="B24" s="1360" t="s">
        <v>16</v>
      </c>
      <c r="C24" s="1361"/>
      <c r="D24" s="662" t="s">
        <v>448</v>
      </c>
      <c r="E24" s="826">
        <v>1321</v>
      </c>
      <c r="F24" s="1367"/>
      <c r="G24" s="1369"/>
    </row>
    <row r="25" spans="2:7" ht="12.75" customHeight="1">
      <c r="B25" s="1360" t="s">
        <v>17</v>
      </c>
      <c r="C25" s="1361"/>
      <c r="D25" s="662" t="s">
        <v>449</v>
      </c>
      <c r="E25" s="826">
        <v>1322</v>
      </c>
      <c r="F25" s="1367"/>
      <c r="G25" s="1369"/>
    </row>
    <row r="26" spans="2:7" ht="12.75" customHeight="1">
      <c r="B26" s="1360" t="s">
        <v>18</v>
      </c>
      <c r="C26" s="1361"/>
      <c r="D26" s="662" t="s">
        <v>78</v>
      </c>
      <c r="E26" s="826">
        <v>1330</v>
      </c>
      <c r="F26" s="1367"/>
      <c r="G26" s="1369"/>
    </row>
    <row r="27" spans="2:7" ht="12.75" customHeight="1">
      <c r="B27" s="1360" t="s">
        <v>11</v>
      </c>
      <c r="C27" s="1361"/>
      <c r="D27" s="662" t="s">
        <v>79</v>
      </c>
      <c r="E27" s="826">
        <v>1340</v>
      </c>
      <c r="F27" s="1367"/>
      <c r="G27" s="1369"/>
    </row>
    <row r="28" spans="2:7" ht="12.75" customHeight="1">
      <c r="B28" s="1360" t="s">
        <v>12</v>
      </c>
      <c r="C28" s="1361"/>
      <c r="D28" s="662" t="s">
        <v>450</v>
      </c>
      <c r="E28" s="826">
        <v>1351</v>
      </c>
      <c r="F28" s="1367"/>
      <c r="G28" s="1369"/>
    </row>
    <row r="29" spans="2:7" ht="12.75" customHeight="1">
      <c r="B29" s="1360" t="s">
        <v>13</v>
      </c>
      <c r="C29" s="1361"/>
      <c r="D29" s="662" t="s">
        <v>451</v>
      </c>
      <c r="E29" s="826">
        <v>1352</v>
      </c>
      <c r="F29" s="1367"/>
      <c r="G29" s="1369"/>
    </row>
    <row r="30" spans="2:7" ht="12.75" customHeight="1">
      <c r="B30" s="1360" t="s">
        <v>19</v>
      </c>
      <c r="C30" s="1361"/>
      <c r="D30" s="662" t="s">
        <v>452</v>
      </c>
      <c r="E30" s="826">
        <v>1353</v>
      </c>
      <c r="F30" s="1367"/>
      <c r="G30" s="1369"/>
    </row>
    <row r="31" spans="2:7" ht="12.75" customHeight="1">
      <c r="B31" s="1360" t="s">
        <v>20</v>
      </c>
      <c r="C31" s="1361"/>
      <c r="D31" s="662" t="s">
        <v>453</v>
      </c>
      <c r="E31" s="826">
        <v>1354</v>
      </c>
      <c r="F31" s="1367"/>
      <c r="G31" s="1369"/>
    </row>
    <row r="32" spans="2:7" ht="12.75" customHeight="1">
      <c r="B32" s="1360" t="s">
        <v>22</v>
      </c>
      <c r="C32" s="1361"/>
      <c r="D32" s="662" t="s">
        <v>454</v>
      </c>
      <c r="E32" s="826">
        <v>1355</v>
      </c>
      <c r="F32" s="1367">
        <v>193991</v>
      </c>
      <c r="G32" s="1369"/>
    </row>
    <row r="33" spans="2:7" ht="12.75" customHeight="1">
      <c r="B33" s="1360" t="s">
        <v>23</v>
      </c>
      <c r="C33" s="1361"/>
      <c r="D33" s="662" t="s">
        <v>455</v>
      </c>
      <c r="E33" s="826">
        <v>1356</v>
      </c>
      <c r="F33" s="1367"/>
      <c r="G33" s="1369"/>
    </row>
    <row r="34" spans="2:7" ht="12.75" customHeight="1">
      <c r="B34" s="1360" t="s">
        <v>24</v>
      </c>
      <c r="C34" s="1361"/>
      <c r="D34" s="662" t="s">
        <v>456</v>
      </c>
      <c r="E34" s="826">
        <v>1357</v>
      </c>
      <c r="F34" s="1367"/>
      <c r="G34" s="1369"/>
    </row>
    <row r="35" spans="2:7" ht="12.75" customHeight="1">
      <c r="B35" s="1360" t="s">
        <v>25</v>
      </c>
      <c r="C35" s="1361"/>
      <c r="D35" s="662" t="s">
        <v>457</v>
      </c>
      <c r="E35" s="826">
        <v>1358</v>
      </c>
      <c r="F35" s="1367"/>
      <c r="G35" s="1369"/>
    </row>
    <row r="36" spans="2:7" ht="12.75" customHeight="1">
      <c r="B36" s="1360" t="s">
        <v>26</v>
      </c>
      <c r="C36" s="1361"/>
      <c r="D36" s="662" t="s">
        <v>458</v>
      </c>
      <c r="E36" s="826">
        <v>1359</v>
      </c>
      <c r="F36" s="1367"/>
      <c r="G36" s="1369"/>
    </row>
    <row r="37" spans="2:7" ht="12.75" customHeight="1">
      <c r="B37" s="1360" t="s">
        <v>27</v>
      </c>
      <c r="C37" s="1361"/>
      <c r="D37" s="662" t="s">
        <v>80</v>
      </c>
      <c r="E37" s="826">
        <v>1360</v>
      </c>
      <c r="F37" s="1367"/>
      <c r="G37" s="1369"/>
    </row>
    <row r="38" spans="2:7" s="74" customFormat="1" ht="12.75" customHeight="1">
      <c r="B38" s="1360" t="s">
        <v>28</v>
      </c>
      <c r="C38" s="1361"/>
      <c r="D38" s="662" t="s">
        <v>81</v>
      </c>
      <c r="E38" s="826">
        <v>1410</v>
      </c>
      <c r="F38" s="1367"/>
      <c r="G38" s="1369"/>
    </row>
    <row r="39" spans="2:7" s="74" customFormat="1" ht="12.75" customHeight="1">
      <c r="B39" s="1360" t="s">
        <v>29</v>
      </c>
      <c r="C39" s="1361"/>
      <c r="D39" s="662" t="s">
        <v>82</v>
      </c>
      <c r="E39" s="826">
        <v>1420</v>
      </c>
      <c r="F39" s="1367"/>
      <c r="G39" s="1369"/>
    </row>
    <row r="40" spans="2:7" s="74" customFormat="1" ht="12.75" customHeight="1">
      <c r="B40" s="1360" t="s">
        <v>30</v>
      </c>
      <c r="C40" s="1361"/>
      <c r="D40" s="662" t="s">
        <v>459</v>
      </c>
      <c r="E40" s="826">
        <v>1431</v>
      </c>
      <c r="F40" s="1367">
        <v>644563</v>
      </c>
      <c r="G40" s="1369">
        <v>400</v>
      </c>
    </row>
    <row r="41" spans="2:7" s="74" customFormat="1" ht="12.75" customHeight="1">
      <c r="B41" s="1360" t="s">
        <v>31</v>
      </c>
      <c r="C41" s="1361"/>
      <c r="D41" s="662" t="s">
        <v>1553</v>
      </c>
      <c r="E41" s="826">
        <v>1432</v>
      </c>
      <c r="F41" s="1367"/>
      <c r="G41" s="1369">
        <v>654900</v>
      </c>
    </row>
    <row r="42" spans="2:7" ht="12.75" customHeight="1">
      <c r="B42" s="1360" t="s">
        <v>32</v>
      </c>
      <c r="C42" s="1361"/>
      <c r="D42" s="662" t="s">
        <v>83</v>
      </c>
      <c r="E42" s="826">
        <v>1440</v>
      </c>
      <c r="F42" s="1367"/>
      <c r="G42" s="1369"/>
    </row>
    <row r="43" spans="2:7" s="74" customFormat="1" ht="12.75" customHeight="1">
      <c r="B43" s="1360" t="s">
        <v>33</v>
      </c>
      <c r="C43" s="1361"/>
      <c r="D43" s="662" t="s">
        <v>460</v>
      </c>
      <c r="E43" s="826">
        <v>1451</v>
      </c>
      <c r="F43" s="1367"/>
      <c r="G43" s="1369"/>
    </row>
    <row r="44" spans="2:7" s="74" customFormat="1" ht="12.75" customHeight="1">
      <c r="B44" s="1360" t="s">
        <v>34</v>
      </c>
      <c r="C44" s="1361"/>
      <c r="D44" s="662" t="s">
        <v>461</v>
      </c>
      <c r="E44" s="826">
        <v>1452</v>
      </c>
      <c r="F44" s="1367"/>
      <c r="G44" s="1369"/>
    </row>
    <row r="45" spans="2:7" ht="12.75" customHeight="1">
      <c r="B45" s="1360" t="s">
        <v>35</v>
      </c>
      <c r="C45" s="1361"/>
      <c r="D45" s="662" t="s">
        <v>462</v>
      </c>
      <c r="E45" s="826">
        <v>1461</v>
      </c>
      <c r="F45" s="1367">
        <v>10</v>
      </c>
      <c r="G45" s="1369"/>
    </row>
    <row r="46" spans="2:7" ht="12.75" customHeight="1">
      <c r="B46" s="1360" t="s">
        <v>36</v>
      </c>
      <c r="C46" s="1361"/>
      <c r="D46" s="662" t="s">
        <v>463</v>
      </c>
      <c r="E46" s="826">
        <v>1462</v>
      </c>
      <c r="F46" s="1367"/>
      <c r="G46" s="1369"/>
    </row>
    <row r="47" spans="2:7" ht="12.75" customHeight="1">
      <c r="B47" s="1360" t="s">
        <v>37</v>
      </c>
      <c r="C47" s="1361"/>
      <c r="D47" s="662" t="s">
        <v>464</v>
      </c>
      <c r="E47" s="826">
        <v>1463</v>
      </c>
      <c r="F47" s="1367"/>
      <c r="G47" s="1369"/>
    </row>
    <row r="48" spans="2:7" ht="12.75" customHeight="1">
      <c r="B48" s="1360" t="s">
        <v>38</v>
      </c>
      <c r="C48" s="1361"/>
      <c r="D48" s="662" t="s">
        <v>440</v>
      </c>
      <c r="E48" s="826">
        <v>1470</v>
      </c>
      <c r="F48" s="1367"/>
      <c r="G48" s="1369"/>
    </row>
    <row r="49" spans="2:7" ht="12.75" customHeight="1">
      <c r="B49" s="1360" t="s">
        <v>39</v>
      </c>
      <c r="C49" s="1361"/>
      <c r="D49" s="662" t="s">
        <v>84</v>
      </c>
      <c r="E49" s="826">
        <v>1480</v>
      </c>
      <c r="F49" s="1367"/>
      <c r="G49" s="1369">
        <v>124128</v>
      </c>
    </row>
    <row r="50" spans="2:7" s="80" customFormat="1" ht="12.75" customHeight="1">
      <c r="B50" s="1360" t="s">
        <v>40</v>
      </c>
      <c r="C50" s="1361"/>
      <c r="D50" s="662" t="s">
        <v>465</v>
      </c>
      <c r="E50" s="826">
        <v>1511</v>
      </c>
      <c r="F50" s="1367"/>
      <c r="G50" s="1369"/>
    </row>
    <row r="51" spans="2:7" s="80" customFormat="1" ht="12.75" customHeight="1">
      <c r="B51" s="1360" t="s">
        <v>51</v>
      </c>
      <c r="C51" s="1361"/>
      <c r="D51" s="662" t="s">
        <v>466</v>
      </c>
      <c r="E51" s="826">
        <v>1512</v>
      </c>
      <c r="F51" s="1367"/>
      <c r="G51" s="1369"/>
    </row>
    <row r="52" spans="2:7" s="80" customFormat="1" ht="12.75" customHeight="1">
      <c r="B52" s="1360" t="s">
        <v>41</v>
      </c>
      <c r="C52" s="1361"/>
      <c r="D52" s="662" t="s">
        <v>78</v>
      </c>
      <c r="E52" s="826">
        <v>1520</v>
      </c>
      <c r="F52" s="1367"/>
      <c r="G52" s="1369"/>
    </row>
    <row r="53" spans="2:7" s="80" customFormat="1" ht="12.75" customHeight="1">
      <c r="B53" s="1360" t="s">
        <v>43</v>
      </c>
      <c r="C53" s="1361"/>
      <c r="D53" s="662" t="s">
        <v>85</v>
      </c>
      <c r="E53" s="826">
        <v>1530</v>
      </c>
      <c r="F53" s="1367"/>
      <c r="G53" s="1369"/>
    </row>
    <row r="54" spans="2:7" s="80" customFormat="1" ht="12.75" customHeight="1" thickBot="1">
      <c r="B54" s="1362" t="s">
        <v>44</v>
      </c>
      <c r="C54" s="1363"/>
      <c r="D54" s="695" t="s">
        <v>86</v>
      </c>
      <c r="E54" s="827">
        <v>1540</v>
      </c>
      <c r="F54" s="1370"/>
      <c r="G54" s="1371"/>
    </row>
    <row r="55" spans="2:7" ht="18" hidden="1" customHeight="1" thickBot="1">
      <c r="B55" s="363"/>
      <c r="C55" s="1364"/>
      <c r="D55" s="708" t="s">
        <v>657</v>
      </c>
      <c r="E55" s="363"/>
      <c r="F55" s="1372">
        <f>SUM(F12:F54)</f>
        <v>1378186</v>
      </c>
      <c r="G55" s="1373">
        <f>SUM(G12:G54)</f>
        <v>1315137</v>
      </c>
    </row>
    <row r="56" spans="2:7" ht="12.75" customHeight="1" thickBot="1">
      <c r="B56" s="1669" t="s">
        <v>87</v>
      </c>
      <c r="C56" s="1670"/>
      <c r="D56" s="1670"/>
      <c r="E56" s="154"/>
      <c r="F56" s="1374"/>
      <c r="G56" s="1375"/>
    </row>
    <row r="57" spans="2:7" ht="12.75" customHeight="1">
      <c r="B57" s="1358" t="s">
        <v>45</v>
      </c>
      <c r="C57" s="1359"/>
      <c r="D57" s="663" t="s">
        <v>88</v>
      </c>
      <c r="E57" s="824" t="s">
        <v>89</v>
      </c>
      <c r="F57" s="1376"/>
      <c r="G57" s="1377"/>
    </row>
    <row r="58" spans="2:7" ht="12.75" customHeight="1">
      <c r="B58" s="1360" t="s">
        <v>46</v>
      </c>
      <c r="C58" s="1361"/>
      <c r="D58" s="664" t="s">
        <v>467</v>
      </c>
      <c r="E58" s="825" t="s">
        <v>404</v>
      </c>
      <c r="F58" s="1378">
        <v>11486</v>
      </c>
      <c r="G58" s="1379">
        <v>11506</v>
      </c>
    </row>
    <row r="59" spans="2:7" ht="12.75" customHeight="1">
      <c r="B59" s="1360" t="s">
        <v>47</v>
      </c>
      <c r="C59" s="1361"/>
      <c r="D59" s="664" t="s">
        <v>468</v>
      </c>
      <c r="E59" s="825" t="s">
        <v>405</v>
      </c>
      <c r="F59" s="1378"/>
      <c r="G59" s="1379"/>
    </row>
    <row r="60" spans="2:7" ht="12.75" customHeight="1">
      <c r="B60" s="1360" t="s">
        <v>52</v>
      </c>
      <c r="C60" s="1361"/>
      <c r="D60" s="664" t="s">
        <v>469</v>
      </c>
      <c r="E60" s="825" t="s">
        <v>406</v>
      </c>
      <c r="F60" s="1378"/>
      <c r="G60" s="1379"/>
    </row>
    <row r="61" spans="2:7" ht="12.75" customHeight="1">
      <c r="B61" s="1360" t="s">
        <v>53</v>
      </c>
      <c r="C61" s="1361"/>
      <c r="D61" s="664" t="s">
        <v>470</v>
      </c>
      <c r="E61" s="825" t="s">
        <v>407</v>
      </c>
      <c r="F61" s="1378"/>
      <c r="G61" s="1379"/>
    </row>
    <row r="62" spans="2:7" ht="12.75" customHeight="1">
      <c r="B62" s="1360" t="s">
        <v>54</v>
      </c>
      <c r="C62" s="1361"/>
      <c r="D62" s="664" t="s">
        <v>471</v>
      </c>
      <c r="E62" s="825" t="s">
        <v>408</v>
      </c>
      <c r="F62" s="1378">
        <v>1544</v>
      </c>
      <c r="G62" s="1379">
        <v>1514</v>
      </c>
    </row>
    <row r="63" spans="2:7" ht="12.75" customHeight="1">
      <c r="B63" s="1360" t="s">
        <v>56</v>
      </c>
      <c r="C63" s="1361"/>
      <c r="D63" s="664" t="s">
        <v>472</v>
      </c>
      <c r="E63" s="825" t="s">
        <v>409</v>
      </c>
      <c r="F63" s="1378"/>
      <c r="G63" s="1379"/>
    </row>
    <row r="64" spans="2:7" ht="12.75" customHeight="1">
      <c r="B64" s="1360" t="s">
        <v>57</v>
      </c>
      <c r="C64" s="1361"/>
      <c r="D64" s="664" t="s">
        <v>473</v>
      </c>
      <c r="E64" s="825" t="s">
        <v>410</v>
      </c>
      <c r="F64" s="1380">
        <v>193780</v>
      </c>
      <c r="G64" s="1381">
        <v>200194</v>
      </c>
    </row>
    <row r="65" spans="2:7" ht="12.75" customHeight="1">
      <c r="B65" s="1360" t="s">
        <v>98</v>
      </c>
      <c r="C65" s="1361"/>
      <c r="D65" s="664" t="s">
        <v>474</v>
      </c>
      <c r="E65" s="825" t="s">
        <v>411</v>
      </c>
      <c r="F65" s="1380"/>
      <c r="G65" s="1381"/>
    </row>
    <row r="66" spans="2:7" ht="12.75" customHeight="1">
      <c r="B66" s="1360" t="s">
        <v>100</v>
      </c>
      <c r="C66" s="1361"/>
      <c r="D66" s="664" t="s">
        <v>475</v>
      </c>
      <c r="E66" s="825" t="s">
        <v>412</v>
      </c>
      <c r="F66" s="1380">
        <v>165796</v>
      </c>
      <c r="G66" s="1381">
        <v>165796</v>
      </c>
    </row>
    <row r="67" spans="2:7" ht="12.75" customHeight="1">
      <c r="B67" s="1360" t="s">
        <v>102</v>
      </c>
      <c r="C67" s="1361"/>
      <c r="D67" s="664" t="s">
        <v>476</v>
      </c>
      <c r="E67" s="825" t="s">
        <v>413</v>
      </c>
      <c r="F67" s="1380"/>
      <c r="G67" s="1381"/>
    </row>
    <row r="68" spans="2:7" ht="12.75" customHeight="1">
      <c r="B68" s="1360" t="s">
        <v>104</v>
      </c>
      <c r="C68" s="1361"/>
      <c r="D68" s="664" t="s">
        <v>477</v>
      </c>
      <c r="E68" s="825" t="s">
        <v>414</v>
      </c>
      <c r="F68" s="1380"/>
      <c r="G68" s="1381"/>
    </row>
    <row r="69" spans="2:7" ht="12.75" customHeight="1">
      <c r="B69" s="1360" t="s">
        <v>106</v>
      </c>
      <c r="C69" s="1361"/>
      <c r="D69" s="664" t="s">
        <v>478</v>
      </c>
      <c r="E69" s="825" t="s">
        <v>415</v>
      </c>
      <c r="F69" s="1380"/>
      <c r="G69" s="1381"/>
    </row>
    <row r="70" spans="2:7" ht="12.75" customHeight="1">
      <c r="B70" s="1360" t="s">
        <v>108</v>
      </c>
      <c r="C70" s="1361"/>
      <c r="D70" s="664" t="s">
        <v>479</v>
      </c>
      <c r="E70" s="825" t="s">
        <v>416</v>
      </c>
      <c r="F70" s="1380"/>
      <c r="G70" s="1381"/>
    </row>
    <row r="71" spans="2:7" ht="12.75" customHeight="1">
      <c r="B71" s="1360" t="s">
        <v>109</v>
      </c>
      <c r="C71" s="1361"/>
      <c r="D71" s="664" t="s">
        <v>480</v>
      </c>
      <c r="E71" s="825" t="s">
        <v>417</v>
      </c>
      <c r="F71" s="1380"/>
      <c r="G71" s="1381"/>
    </row>
    <row r="72" spans="2:7" ht="12.75" customHeight="1">
      <c r="B72" s="1360" t="s">
        <v>111</v>
      </c>
      <c r="C72" s="1361"/>
      <c r="D72" s="664" t="s">
        <v>481</v>
      </c>
      <c r="E72" s="825" t="s">
        <v>418</v>
      </c>
      <c r="F72" s="1380"/>
      <c r="G72" s="1381"/>
    </row>
    <row r="73" spans="2:7" ht="12.75" customHeight="1">
      <c r="B73" s="1360" t="s">
        <v>113</v>
      </c>
      <c r="C73" s="1361"/>
      <c r="D73" s="664" t="s">
        <v>482</v>
      </c>
      <c r="E73" s="825" t="s">
        <v>419</v>
      </c>
      <c r="F73" s="1380">
        <v>0</v>
      </c>
      <c r="G73" s="1381">
        <v>0</v>
      </c>
    </row>
    <row r="74" spans="2:7" ht="12.75" customHeight="1">
      <c r="B74" s="1360" t="s">
        <v>115</v>
      </c>
      <c r="C74" s="1361"/>
      <c r="D74" s="664" t="s">
        <v>483</v>
      </c>
      <c r="E74" s="825" t="s">
        <v>421</v>
      </c>
      <c r="F74" s="1380"/>
      <c r="G74" s="1381"/>
    </row>
    <row r="75" spans="2:7" ht="12.75" customHeight="1">
      <c r="B75" s="1360" t="s">
        <v>117</v>
      </c>
      <c r="C75" s="1361"/>
      <c r="D75" s="664" t="s">
        <v>484</v>
      </c>
      <c r="E75" s="825" t="s">
        <v>423</v>
      </c>
      <c r="F75" s="1380">
        <v>2267685</v>
      </c>
      <c r="G75" s="1381">
        <v>1659458</v>
      </c>
    </row>
    <row r="76" spans="2:7" ht="12.75" customHeight="1">
      <c r="B76" s="1360" t="s">
        <v>119</v>
      </c>
      <c r="C76" s="1361"/>
      <c r="D76" s="664" t="s">
        <v>485</v>
      </c>
      <c r="E76" s="825" t="s">
        <v>424</v>
      </c>
      <c r="F76" s="1378"/>
      <c r="G76" s="1379">
        <v>0</v>
      </c>
    </row>
    <row r="77" spans="2:7" ht="12.75" customHeight="1">
      <c r="B77" s="1360" t="s">
        <v>121</v>
      </c>
      <c r="C77" s="1361"/>
      <c r="D77" s="664" t="s">
        <v>486</v>
      </c>
      <c r="E77" s="825" t="s">
        <v>425</v>
      </c>
      <c r="F77" s="1378">
        <v>382822</v>
      </c>
      <c r="G77" s="1379">
        <v>382822</v>
      </c>
    </row>
    <row r="78" spans="2:7" ht="12.75" customHeight="1">
      <c r="B78" s="1360" t="s">
        <v>123</v>
      </c>
      <c r="C78" s="1361"/>
      <c r="D78" s="664" t="s">
        <v>90</v>
      </c>
      <c r="E78" s="825" t="s">
        <v>530</v>
      </c>
      <c r="F78" s="1378"/>
      <c r="G78" s="1379"/>
    </row>
    <row r="79" spans="2:7" ht="12.75" customHeight="1">
      <c r="B79" s="1360" t="s">
        <v>125</v>
      </c>
      <c r="C79" s="1361"/>
      <c r="D79" s="664" t="s">
        <v>532</v>
      </c>
      <c r="E79" s="825" t="s">
        <v>531</v>
      </c>
      <c r="F79" s="1378"/>
      <c r="G79" s="1379"/>
    </row>
    <row r="80" spans="2:7" s="1064" customFormat="1" ht="12.75" customHeight="1">
      <c r="B80" s="1360" t="s">
        <v>127</v>
      </c>
      <c r="C80" s="1361"/>
      <c r="D80" s="664" t="s">
        <v>487</v>
      </c>
      <c r="E80" s="825" t="s">
        <v>426</v>
      </c>
      <c r="F80" s="1380">
        <v>9708</v>
      </c>
      <c r="G80" s="1381">
        <v>20225</v>
      </c>
    </row>
    <row r="81" spans="2:7" s="1064" customFormat="1" ht="12.75" customHeight="1">
      <c r="B81" s="1360" t="s">
        <v>130</v>
      </c>
      <c r="C81" s="1361"/>
      <c r="D81" s="664" t="s">
        <v>488</v>
      </c>
      <c r="E81" s="825" t="s">
        <v>427</v>
      </c>
      <c r="F81" s="1380">
        <v>19861</v>
      </c>
      <c r="G81" s="1381">
        <v>20036</v>
      </c>
    </row>
    <row r="82" spans="2:7" s="1064" customFormat="1" ht="12.75" customHeight="1">
      <c r="B82" s="1360" t="s">
        <v>131</v>
      </c>
      <c r="C82" s="1361"/>
      <c r="D82" s="664" t="s">
        <v>489</v>
      </c>
      <c r="E82" s="825" t="s">
        <v>428</v>
      </c>
      <c r="F82" s="1380">
        <v>145589</v>
      </c>
      <c r="G82" s="1381">
        <v>145916</v>
      </c>
    </row>
    <row r="83" spans="2:7" s="1064" customFormat="1" ht="12.75" customHeight="1">
      <c r="B83" s="1360" t="s">
        <v>524</v>
      </c>
      <c r="C83" s="1361"/>
      <c r="D83" s="664" t="s">
        <v>490</v>
      </c>
      <c r="E83" s="825" t="s">
        <v>429</v>
      </c>
      <c r="F83" s="1380">
        <v>90</v>
      </c>
      <c r="G83" s="1380">
        <v>707</v>
      </c>
    </row>
    <row r="84" spans="2:7" ht="12.75" customHeight="1">
      <c r="B84" s="1360" t="s">
        <v>420</v>
      </c>
      <c r="C84" s="1361"/>
      <c r="D84" s="664" t="s">
        <v>492</v>
      </c>
      <c r="E84" s="825">
        <v>2310</v>
      </c>
      <c r="F84" s="1378"/>
      <c r="G84" s="1379"/>
    </row>
    <row r="85" spans="2:7" ht="12.75" customHeight="1">
      <c r="B85" s="1360" t="s">
        <v>422</v>
      </c>
      <c r="C85" s="1361"/>
      <c r="D85" s="664" t="s">
        <v>491</v>
      </c>
      <c r="E85" s="825">
        <v>2320</v>
      </c>
      <c r="F85" s="1378"/>
      <c r="G85" s="1379"/>
    </row>
    <row r="86" spans="2:7" ht="12.75" customHeight="1">
      <c r="B86" s="1360" t="s">
        <v>525</v>
      </c>
      <c r="C86" s="1361"/>
      <c r="D86" s="664" t="s">
        <v>493</v>
      </c>
      <c r="E86" s="825">
        <v>2330</v>
      </c>
      <c r="F86" s="1378"/>
      <c r="G86" s="1379"/>
    </row>
    <row r="87" spans="2:7" ht="12.75" customHeight="1">
      <c r="B87" s="1360" t="s">
        <v>132</v>
      </c>
      <c r="C87" s="1361"/>
      <c r="D87" s="665" t="s">
        <v>494</v>
      </c>
      <c r="E87" s="825">
        <v>2410</v>
      </c>
      <c r="F87" s="1382">
        <v>923100</v>
      </c>
      <c r="G87" s="1382">
        <v>923100</v>
      </c>
    </row>
    <row r="88" spans="2:7" ht="12.75" customHeight="1">
      <c r="B88" s="1360" t="s">
        <v>133</v>
      </c>
      <c r="C88" s="1361"/>
      <c r="D88" s="665" t="s">
        <v>495</v>
      </c>
      <c r="E88" s="825">
        <v>2420</v>
      </c>
      <c r="F88" s="1382"/>
      <c r="G88" s="1383"/>
    </row>
    <row r="89" spans="2:7" ht="12.75" customHeight="1">
      <c r="B89" s="1360" t="s">
        <v>135</v>
      </c>
      <c r="C89" s="1361"/>
      <c r="D89" s="665" t="s">
        <v>496</v>
      </c>
      <c r="E89" s="825">
        <v>2430</v>
      </c>
      <c r="F89" s="1382"/>
      <c r="G89" s="1383"/>
    </row>
    <row r="90" spans="2:7" ht="12.75" customHeight="1" thickBot="1">
      <c r="B90" s="1362" t="s">
        <v>533</v>
      </c>
      <c r="C90" s="1363"/>
      <c r="D90" s="666" t="s">
        <v>497</v>
      </c>
      <c r="E90" s="828">
        <v>2440</v>
      </c>
      <c r="F90" s="1067"/>
      <c r="G90" s="1068"/>
    </row>
    <row r="91" spans="2:7" ht="18" hidden="1" customHeight="1" thickBot="1">
      <c r="B91" s="361"/>
      <c r="C91" s="362"/>
      <c r="D91" s="708" t="s">
        <v>658</v>
      </c>
      <c r="E91" s="824"/>
      <c r="F91" s="364">
        <f>SUM(F57:F90)</f>
        <v>4121461</v>
      </c>
      <c r="G91" s="365">
        <f>SUM(G57:G90)</f>
        <v>3531274</v>
      </c>
    </row>
    <row r="92" spans="2:7" ht="18" customHeight="1" thickBot="1">
      <c r="B92" s="361"/>
      <c r="C92" s="362"/>
      <c r="D92" s="708" t="s">
        <v>664</v>
      </c>
      <c r="E92" s="828"/>
      <c r="F92" s="364">
        <f>F55+F91</f>
        <v>5499647</v>
      </c>
      <c r="G92" s="365">
        <f>G55+G91</f>
        <v>4846411</v>
      </c>
    </row>
    <row r="93" spans="2:7" ht="33.75" customHeight="1">
      <c r="B93" s="142" t="s">
        <v>21</v>
      </c>
      <c r="C93" s="143"/>
      <c r="D93" s="144" t="s">
        <v>526</v>
      </c>
      <c r="E93" s="145" t="s">
        <v>62</v>
      </c>
      <c r="F93" s="146" t="s">
        <v>93</v>
      </c>
      <c r="G93" s="147" t="s">
        <v>63</v>
      </c>
    </row>
    <row r="94" spans="2:7" s="82" customFormat="1" ht="15" customHeight="1" thickBot="1">
      <c r="B94" s="148">
        <v>1</v>
      </c>
      <c r="C94" s="149"/>
      <c r="D94" s="150">
        <v>2</v>
      </c>
      <c r="E94" s="148">
        <v>3</v>
      </c>
      <c r="F94" s="149">
        <v>4</v>
      </c>
      <c r="G94" s="151">
        <v>5</v>
      </c>
    </row>
    <row r="95" spans="2:7" ht="15" customHeight="1" thickBot="1">
      <c r="B95" s="1671" t="s">
        <v>430</v>
      </c>
      <c r="C95" s="1672"/>
      <c r="D95" s="1672"/>
      <c r="E95" s="1672"/>
      <c r="F95" s="1672"/>
      <c r="G95" s="1673"/>
    </row>
    <row r="96" spans="2:7" ht="18" customHeight="1">
      <c r="B96" s="140">
        <v>780</v>
      </c>
      <c r="C96" s="141"/>
      <c r="D96" s="663" t="s">
        <v>431</v>
      </c>
      <c r="E96" s="829">
        <v>3110</v>
      </c>
      <c r="F96" s="1072"/>
      <c r="G96" s="1073"/>
    </row>
    <row r="97" spans="2:7" ht="18" customHeight="1">
      <c r="B97" s="138">
        <v>790</v>
      </c>
      <c r="C97" s="122"/>
      <c r="D97" s="665" t="s">
        <v>432</v>
      </c>
      <c r="E97" s="826">
        <v>3120</v>
      </c>
      <c r="F97" s="1067"/>
      <c r="G97" s="1068"/>
    </row>
    <row r="98" spans="2:7" ht="18" customHeight="1">
      <c r="B98" s="138">
        <v>800</v>
      </c>
      <c r="C98" s="122"/>
      <c r="D98" s="665" t="s">
        <v>498</v>
      </c>
      <c r="E98" s="826">
        <v>3131</v>
      </c>
      <c r="F98" s="1067"/>
      <c r="G98" s="1068"/>
    </row>
    <row r="99" spans="2:7" ht="18" customHeight="1">
      <c r="B99" s="138">
        <v>810</v>
      </c>
      <c r="C99" s="122"/>
      <c r="D99" s="665" t="s">
        <v>499</v>
      </c>
      <c r="E99" s="826">
        <v>3132</v>
      </c>
      <c r="F99" s="1067"/>
      <c r="G99" s="1068"/>
    </row>
    <row r="100" spans="2:7" ht="18" customHeight="1">
      <c r="B100" s="138">
        <v>820</v>
      </c>
      <c r="C100" s="122"/>
      <c r="D100" s="665" t="s">
        <v>433</v>
      </c>
      <c r="E100" s="826">
        <v>3140</v>
      </c>
      <c r="F100" s="1067"/>
      <c r="G100" s="1068"/>
    </row>
    <row r="101" spans="2:7" ht="18" customHeight="1">
      <c r="B101" s="138">
        <v>830</v>
      </c>
      <c r="C101" s="122"/>
      <c r="D101" s="665" t="s">
        <v>434</v>
      </c>
      <c r="E101" s="826">
        <v>3150</v>
      </c>
      <c r="F101" s="1067"/>
      <c r="G101" s="1068"/>
    </row>
    <row r="102" spans="2:7" ht="18" customHeight="1">
      <c r="B102" s="138">
        <v>840</v>
      </c>
      <c r="C102" s="122"/>
      <c r="D102" s="665" t="s">
        <v>650</v>
      </c>
      <c r="E102" s="825" t="s">
        <v>94</v>
      </c>
      <c r="F102" s="1067">
        <v>24413</v>
      </c>
      <c r="G102" s="1068"/>
    </row>
    <row r="103" spans="2:7" ht="18" customHeight="1">
      <c r="B103" s="138">
        <v>850</v>
      </c>
      <c r="C103" s="122"/>
      <c r="D103" s="665" t="s">
        <v>652</v>
      </c>
      <c r="E103" s="825" t="s">
        <v>95</v>
      </c>
      <c r="F103" s="1067"/>
      <c r="G103" s="1068"/>
    </row>
    <row r="104" spans="2:7" ht="18" customHeight="1">
      <c r="B104" s="138">
        <v>860</v>
      </c>
      <c r="C104" s="122"/>
      <c r="D104" s="665" t="s">
        <v>96</v>
      </c>
      <c r="E104" s="825" t="s">
        <v>97</v>
      </c>
      <c r="F104" s="1070"/>
      <c r="G104" s="1071"/>
    </row>
    <row r="105" spans="2:7" ht="15.75" customHeight="1">
      <c r="B105" s="138">
        <v>870</v>
      </c>
      <c r="C105" s="122"/>
      <c r="D105" s="665" t="s">
        <v>500</v>
      </c>
      <c r="E105" s="825" t="s">
        <v>99</v>
      </c>
      <c r="F105" s="1070"/>
      <c r="G105" s="1071">
        <v>14809</v>
      </c>
    </row>
    <row r="106" spans="2:7" ht="15.75" customHeight="1">
      <c r="B106" s="138">
        <v>880</v>
      </c>
      <c r="C106" s="122"/>
      <c r="D106" s="665" t="s">
        <v>501</v>
      </c>
      <c r="E106" s="825" t="s">
        <v>101</v>
      </c>
      <c r="F106" s="1070">
        <v>54746</v>
      </c>
      <c r="G106" s="1071">
        <v>3865</v>
      </c>
    </row>
    <row r="107" spans="2:7" ht="15.75" customHeight="1">
      <c r="B107" s="138">
        <v>890</v>
      </c>
      <c r="C107" s="122"/>
      <c r="D107" s="665" t="s">
        <v>502</v>
      </c>
      <c r="E107" s="825" t="s">
        <v>103</v>
      </c>
      <c r="F107" s="1070"/>
      <c r="G107" s="1071">
        <v>50</v>
      </c>
    </row>
    <row r="108" spans="2:7" ht="15.75" customHeight="1">
      <c r="B108" s="138">
        <v>900</v>
      </c>
      <c r="C108" s="122"/>
      <c r="D108" s="665" t="s">
        <v>503</v>
      </c>
      <c r="E108" s="825" t="s">
        <v>105</v>
      </c>
      <c r="F108" s="1070"/>
      <c r="G108" s="1071"/>
    </row>
    <row r="109" spans="2:7" ht="15.75" customHeight="1">
      <c r="B109" s="138">
        <v>910</v>
      </c>
      <c r="C109" s="122"/>
      <c r="D109" s="665" t="s">
        <v>504</v>
      </c>
      <c r="E109" s="825" t="s">
        <v>107</v>
      </c>
      <c r="F109" s="1070"/>
      <c r="G109" s="1071">
        <v>8360</v>
      </c>
    </row>
    <row r="110" spans="2:7" ht="18" customHeight="1">
      <c r="B110" s="138">
        <v>920</v>
      </c>
      <c r="C110" s="122"/>
      <c r="D110" s="665" t="s">
        <v>505</v>
      </c>
      <c r="E110" s="825" t="s">
        <v>110</v>
      </c>
      <c r="F110" s="1070"/>
      <c r="G110" s="1071"/>
    </row>
    <row r="111" spans="2:7" ht="18" customHeight="1">
      <c r="B111" s="138">
        <v>930</v>
      </c>
      <c r="C111" s="122"/>
      <c r="D111" s="665" t="s">
        <v>506</v>
      </c>
      <c r="E111" s="825" t="s">
        <v>112</v>
      </c>
      <c r="F111" s="1070"/>
      <c r="G111" s="1071"/>
    </row>
    <row r="112" spans="2:7" ht="18" customHeight="1">
      <c r="B112" s="138">
        <v>940</v>
      </c>
      <c r="C112" s="122"/>
      <c r="D112" s="665" t="s">
        <v>507</v>
      </c>
      <c r="E112" s="825" t="s">
        <v>114</v>
      </c>
      <c r="F112" s="1070"/>
      <c r="G112" s="1071"/>
    </row>
    <row r="113" spans="2:7" ht="18" customHeight="1">
      <c r="B113" s="138">
        <v>950</v>
      </c>
      <c r="C113" s="122"/>
      <c r="D113" s="665" t="s">
        <v>508</v>
      </c>
      <c r="E113" s="825" t="s">
        <v>116</v>
      </c>
      <c r="F113" s="1070"/>
      <c r="G113" s="1071"/>
    </row>
    <row r="114" spans="2:7" ht="17.25" customHeight="1">
      <c r="B114" s="138">
        <v>960</v>
      </c>
      <c r="C114" s="122"/>
      <c r="D114" s="665" t="s">
        <v>509</v>
      </c>
      <c r="E114" s="825" t="s">
        <v>118</v>
      </c>
      <c r="F114" s="1070"/>
      <c r="G114" s="1071"/>
    </row>
    <row r="115" spans="2:7" ht="26.25" customHeight="1">
      <c r="B115" s="138">
        <v>970</v>
      </c>
      <c r="C115" s="122"/>
      <c r="D115" s="665" t="s">
        <v>510</v>
      </c>
      <c r="E115" s="825" t="s">
        <v>120</v>
      </c>
      <c r="F115" s="1070"/>
      <c r="G115" s="1071"/>
    </row>
    <row r="116" spans="2:7" s="83" customFormat="1" ht="17.25" customHeight="1">
      <c r="B116" s="138">
        <v>980</v>
      </c>
      <c r="C116" s="122"/>
      <c r="D116" s="665" t="s">
        <v>511</v>
      </c>
      <c r="E116" s="825" t="s">
        <v>122</v>
      </c>
      <c r="F116" s="1070"/>
      <c r="G116" s="1071"/>
    </row>
    <row r="117" spans="2:7" ht="17.25" customHeight="1">
      <c r="B117" s="138">
        <v>990</v>
      </c>
      <c r="C117" s="122"/>
      <c r="D117" s="665" t="s">
        <v>512</v>
      </c>
      <c r="E117" s="825" t="s">
        <v>124</v>
      </c>
      <c r="F117" s="1070"/>
      <c r="G117" s="1074"/>
    </row>
    <row r="118" spans="2:7" ht="17.25" customHeight="1">
      <c r="B118" s="138">
        <v>1000</v>
      </c>
      <c r="C118" s="122"/>
      <c r="D118" s="665" t="s">
        <v>513</v>
      </c>
      <c r="E118" s="825" t="s">
        <v>126</v>
      </c>
      <c r="F118" s="1070"/>
      <c r="G118" s="1074"/>
    </row>
    <row r="119" spans="2:7" ht="17.25" customHeight="1">
      <c r="B119" s="138">
        <v>1010</v>
      </c>
      <c r="C119" s="122"/>
      <c r="D119" s="665" t="s">
        <v>128</v>
      </c>
      <c r="E119" s="825" t="s">
        <v>129</v>
      </c>
      <c r="F119" s="1070"/>
      <c r="G119" s="1074"/>
    </row>
    <row r="120" spans="2:7" ht="15" customHeight="1">
      <c r="B120" s="138">
        <v>1020</v>
      </c>
      <c r="C120" s="122"/>
      <c r="D120" s="665" t="s">
        <v>514</v>
      </c>
      <c r="E120" s="825">
        <v>3271</v>
      </c>
      <c r="F120" s="1070"/>
      <c r="G120" s="1074"/>
    </row>
    <row r="121" spans="2:7" ht="15" customHeight="1">
      <c r="B121" s="138">
        <v>1030</v>
      </c>
      <c r="C121" s="122"/>
      <c r="D121" s="665" t="s">
        <v>515</v>
      </c>
      <c r="E121" s="825">
        <v>3272</v>
      </c>
      <c r="F121" s="1070"/>
      <c r="G121" s="1074"/>
    </row>
    <row r="122" spans="2:7" ht="15" customHeight="1">
      <c r="B122" s="138">
        <v>1040</v>
      </c>
      <c r="C122" s="122"/>
      <c r="D122" s="665" t="s">
        <v>516</v>
      </c>
      <c r="E122" s="825">
        <v>3281</v>
      </c>
      <c r="F122" s="1070">
        <v>135</v>
      </c>
      <c r="G122" s="1074"/>
    </row>
    <row r="123" spans="2:7" ht="15" customHeight="1">
      <c r="B123" s="138">
        <v>1050</v>
      </c>
      <c r="C123" s="122"/>
      <c r="D123" s="665" t="s">
        <v>517</v>
      </c>
      <c r="E123" s="825">
        <v>3282</v>
      </c>
      <c r="F123" s="1070">
        <v>440</v>
      </c>
      <c r="G123" s="1074"/>
    </row>
    <row r="124" spans="2:7" ht="15" customHeight="1">
      <c r="B124" s="138">
        <v>1060</v>
      </c>
      <c r="C124" s="122"/>
      <c r="D124" s="665" t="s">
        <v>518</v>
      </c>
      <c r="E124" s="825">
        <v>3283</v>
      </c>
      <c r="F124" s="1070"/>
      <c r="G124" s="1074"/>
    </row>
    <row r="125" spans="2:7" ht="15" customHeight="1">
      <c r="B125" s="138">
        <v>1070</v>
      </c>
      <c r="C125" s="122"/>
      <c r="D125" s="665" t="s">
        <v>519</v>
      </c>
      <c r="E125" s="825">
        <v>3284</v>
      </c>
      <c r="F125" s="1070"/>
      <c r="G125" s="1074"/>
    </row>
    <row r="126" spans="2:7" ht="15" customHeight="1">
      <c r="B126" s="138">
        <v>1080</v>
      </c>
      <c r="C126" s="122"/>
      <c r="D126" s="665" t="s">
        <v>642</v>
      </c>
      <c r="E126" s="825">
        <v>3285</v>
      </c>
      <c r="F126" s="1070"/>
      <c r="G126" s="1074"/>
    </row>
    <row r="127" spans="2:7" ht="15" customHeight="1">
      <c r="B127" s="138">
        <v>1090</v>
      </c>
      <c r="C127" s="122"/>
      <c r="D127" s="665" t="s">
        <v>520</v>
      </c>
      <c r="E127" s="825" t="s">
        <v>641</v>
      </c>
      <c r="F127" s="1070"/>
      <c r="G127" s="1074">
        <v>16223</v>
      </c>
    </row>
    <row r="128" spans="2:7" s="74" customFormat="1" ht="15" customHeight="1">
      <c r="B128" s="138">
        <v>1100</v>
      </c>
      <c r="C128" s="122"/>
      <c r="D128" s="665" t="s">
        <v>521</v>
      </c>
      <c r="E128" s="825">
        <v>3311</v>
      </c>
      <c r="F128" s="1070"/>
      <c r="G128" s="1074"/>
    </row>
    <row r="129" spans="2:7" s="74" customFormat="1" ht="15" customHeight="1">
      <c r="B129" s="138">
        <v>1110</v>
      </c>
      <c r="C129" s="122"/>
      <c r="D129" s="665" t="s">
        <v>522</v>
      </c>
      <c r="E129" s="825">
        <v>3312</v>
      </c>
      <c r="F129" s="1070"/>
      <c r="G129" s="1074"/>
    </row>
    <row r="130" spans="2:7" s="74" customFormat="1" ht="15" customHeight="1">
      <c r="B130" s="138">
        <v>1120</v>
      </c>
      <c r="C130" s="122"/>
      <c r="D130" s="665" t="s">
        <v>435</v>
      </c>
      <c r="E130" s="825">
        <v>3320</v>
      </c>
      <c r="F130" s="1070"/>
      <c r="G130" s="1074"/>
    </row>
    <row r="131" spans="2:7" s="74" customFormat="1" ht="15" customHeight="1">
      <c r="B131" s="138">
        <v>1130</v>
      </c>
      <c r="C131" s="122"/>
      <c r="D131" s="665" t="s">
        <v>651</v>
      </c>
      <c r="E131" s="825">
        <v>3331</v>
      </c>
      <c r="F131" s="1070"/>
      <c r="G131" s="1074"/>
    </row>
    <row r="132" spans="2:7" s="74" customFormat="1" ht="15" customHeight="1">
      <c r="B132" s="138">
        <v>1140</v>
      </c>
      <c r="C132" s="122"/>
      <c r="D132" s="665" t="s">
        <v>653</v>
      </c>
      <c r="E132" s="825">
        <v>3332</v>
      </c>
      <c r="F132" s="1070"/>
      <c r="G132" s="1074"/>
    </row>
    <row r="133" spans="2:7" s="74" customFormat="1" ht="15" customHeight="1" thickBot="1">
      <c r="B133" s="138">
        <v>1150</v>
      </c>
      <c r="C133" s="122"/>
      <c r="D133" s="665" t="s">
        <v>523</v>
      </c>
      <c r="E133" s="828">
        <v>3333</v>
      </c>
      <c r="F133" s="1070"/>
      <c r="G133" s="1075"/>
    </row>
    <row r="134" spans="2:7" ht="18" hidden="1" customHeight="1" thickBot="1">
      <c r="B134" s="361"/>
      <c r="C134" s="362"/>
      <c r="D134" s="708" t="s">
        <v>666</v>
      </c>
      <c r="E134" s="363"/>
      <c r="F134" s="1076">
        <v>79734</v>
      </c>
      <c r="G134" s="1077">
        <v>43307</v>
      </c>
    </row>
    <row r="135" spans="2:7" s="74" customFormat="1" ht="15" customHeight="1">
      <c r="B135" s="138">
        <v>1160</v>
      </c>
      <c r="C135" s="122"/>
      <c r="D135" s="664" t="s">
        <v>442</v>
      </c>
      <c r="E135" s="824">
        <v>5100</v>
      </c>
      <c r="F135" s="1078">
        <v>4766071</v>
      </c>
      <c r="G135" s="1079">
        <v>4193472</v>
      </c>
    </row>
    <row r="136" spans="2:7" s="74" customFormat="1" ht="15" customHeight="1">
      <c r="B136" s="138">
        <v>1170</v>
      </c>
      <c r="C136" s="122"/>
      <c r="D136" s="665" t="s">
        <v>443</v>
      </c>
      <c r="E136" s="825" t="s">
        <v>444</v>
      </c>
      <c r="F136" s="1078">
        <v>44210</v>
      </c>
      <c r="G136" s="1079"/>
    </row>
    <row r="137" spans="2:7" s="74" customFormat="1" ht="15" customHeight="1">
      <c r="B137" s="138">
        <v>1180</v>
      </c>
      <c r="C137" s="122"/>
      <c r="D137" s="665" t="s">
        <v>134</v>
      </c>
      <c r="E137" s="825" t="s">
        <v>445</v>
      </c>
      <c r="F137" s="1078">
        <v>609632</v>
      </c>
      <c r="G137" s="1079">
        <v>609632</v>
      </c>
    </row>
    <row r="138" spans="2:7" s="74" customFormat="1" ht="15" customHeight="1" thickBot="1">
      <c r="B138" s="471">
        <v>1190</v>
      </c>
      <c r="C138" s="472"/>
      <c r="D138" s="666" t="s">
        <v>446</v>
      </c>
      <c r="E138" s="828" t="s">
        <v>447</v>
      </c>
      <c r="F138" s="1069"/>
      <c r="G138" s="1080"/>
    </row>
    <row r="139" spans="2:7" ht="18" hidden="1" customHeight="1" thickBot="1">
      <c r="B139" s="361"/>
      <c r="C139" s="362"/>
      <c r="D139" s="708" t="s">
        <v>667</v>
      </c>
      <c r="E139" s="363"/>
      <c r="F139" s="1076">
        <f>SUM(F135:F137)-F138</f>
        <v>5419913</v>
      </c>
      <c r="G139" s="1077">
        <f>SUM(G135:G137)-G138</f>
        <v>4803104</v>
      </c>
    </row>
    <row r="140" spans="2:7" ht="18" customHeight="1" thickBot="1">
      <c r="B140" s="361"/>
      <c r="C140" s="362"/>
      <c r="D140" s="708" t="s">
        <v>665</v>
      </c>
      <c r="E140" s="363"/>
      <c r="F140" s="1076">
        <f>F134+F139</f>
        <v>5499647</v>
      </c>
      <c r="G140" s="1076">
        <f>G134+G139</f>
        <v>4846411</v>
      </c>
    </row>
    <row r="141" spans="2:7" s="74" customFormat="1" ht="24" customHeight="1" thickBot="1">
      <c r="B141" s="1674" t="s">
        <v>436</v>
      </c>
      <c r="C141" s="1675"/>
      <c r="D141" s="1675"/>
      <c r="E141" s="1675"/>
      <c r="F141" s="1675"/>
      <c r="G141" s="1676"/>
    </row>
    <row r="142" spans="2:7" ht="17.25" customHeight="1" thickBot="1">
      <c r="B142" s="140">
        <v>1200</v>
      </c>
      <c r="C142" s="141"/>
      <c r="D142" s="1355" t="s">
        <v>136</v>
      </c>
      <c r="E142" s="824" t="s">
        <v>137</v>
      </c>
      <c r="F142" s="1081"/>
      <c r="G142" s="1082"/>
    </row>
    <row r="143" spans="2:7" ht="17.25" customHeight="1" thickBot="1">
      <c r="B143" s="138">
        <v>1210</v>
      </c>
      <c r="C143" s="122"/>
      <c r="D143" s="1356" t="s">
        <v>138</v>
      </c>
      <c r="E143" s="825" t="s">
        <v>139</v>
      </c>
      <c r="F143" s="1081"/>
      <c r="G143" s="1082"/>
    </row>
    <row r="144" spans="2:7" ht="17.25" customHeight="1" thickBot="1">
      <c r="B144" s="138">
        <v>1220</v>
      </c>
      <c r="C144" s="122"/>
      <c r="D144" s="1356" t="s">
        <v>140</v>
      </c>
      <c r="E144" s="825" t="s">
        <v>141</v>
      </c>
      <c r="F144" s="1081"/>
      <c r="G144" s="1082"/>
    </row>
    <row r="145" spans="2:7" ht="17.25" customHeight="1" thickBot="1">
      <c r="B145" s="138">
        <v>1230</v>
      </c>
      <c r="C145" s="122"/>
      <c r="D145" s="1356" t="s">
        <v>142</v>
      </c>
      <c r="E145" s="825" t="s">
        <v>143</v>
      </c>
      <c r="F145" s="1081"/>
      <c r="G145" s="1082"/>
    </row>
    <row r="146" spans="2:7" ht="17.25" customHeight="1" thickBot="1">
      <c r="B146" s="138">
        <v>1240</v>
      </c>
      <c r="C146" s="122"/>
      <c r="D146" s="1356" t="s">
        <v>144</v>
      </c>
      <c r="E146" s="825" t="s">
        <v>145</v>
      </c>
      <c r="F146" s="1081"/>
      <c r="G146" s="1082"/>
    </row>
    <row r="147" spans="2:7" ht="17.25" customHeight="1" thickBot="1">
      <c r="B147" s="138">
        <v>1250</v>
      </c>
      <c r="C147" s="122"/>
      <c r="D147" s="1356" t="s">
        <v>146</v>
      </c>
      <c r="E147" s="825" t="s">
        <v>147</v>
      </c>
      <c r="F147" s="1081"/>
      <c r="G147" s="1082"/>
    </row>
    <row r="148" spans="2:7" ht="17.25" customHeight="1">
      <c r="B148" s="138">
        <v>1260</v>
      </c>
      <c r="C148" s="122"/>
      <c r="D148" s="1356" t="s">
        <v>148</v>
      </c>
      <c r="E148" s="825" t="s">
        <v>149</v>
      </c>
      <c r="F148" s="1081"/>
      <c r="G148" s="1082"/>
    </row>
    <row r="149" spans="2:7" ht="17.25" customHeight="1">
      <c r="B149" s="138">
        <v>1270</v>
      </c>
      <c r="C149" s="122"/>
      <c r="D149" s="1356" t="s">
        <v>150</v>
      </c>
      <c r="E149" s="825" t="s">
        <v>151</v>
      </c>
      <c r="F149" s="1384">
        <v>536999</v>
      </c>
      <c r="G149" s="1384">
        <v>542460</v>
      </c>
    </row>
    <row r="150" spans="2:7" ht="17.25" customHeight="1">
      <c r="B150" s="138">
        <v>1280</v>
      </c>
      <c r="C150" s="122"/>
      <c r="D150" s="1356" t="s">
        <v>152</v>
      </c>
      <c r="E150" s="825" t="s">
        <v>153</v>
      </c>
      <c r="F150" s="1384"/>
      <c r="G150" s="1384"/>
    </row>
    <row r="151" spans="2:7" ht="17.25" customHeight="1" thickBot="1">
      <c r="B151" s="138">
        <v>1290</v>
      </c>
      <c r="C151" s="122"/>
      <c r="D151" s="1356" t="s">
        <v>154</v>
      </c>
      <c r="E151" s="825" t="s">
        <v>155</v>
      </c>
      <c r="F151" s="1384">
        <v>286125</v>
      </c>
      <c r="G151" s="1384">
        <v>282831</v>
      </c>
    </row>
    <row r="152" spans="2:7" ht="17.25" customHeight="1" thickBot="1">
      <c r="B152" s="712">
        <v>1300</v>
      </c>
      <c r="C152" s="713"/>
      <c r="D152" s="1357" t="s">
        <v>1552</v>
      </c>
      <c r="E152" s="828" t="s">
        <v>156</v>
      </c>
      <c r="F152" s="1081"/>
      <c r="G152" s="1082"/>
    </row>
    <row r="153" spans="2:7" ht="17.25" customHeight="1">
      <c r="B153" s="709"/>
      <c r="C153" s="119"/>
      <c r="D153" s="120"/>
      <c r="E153" s="710"/>
      <c r="F153" s="120"/>
      <c r="G153" s="711"/>
    </row>
    <row r="154" spans="2:7" ht="15" customHeight="1">
      <c r="B154" s="473"/>
      <c r="C154" s="120"/>
      <c r="D154" s="1051" t="s">
        <v>157</v>
      </c>
      <c r="F154" s="1051" t="s">
        <v>655</v>
      </c>
      <c r="G154" s="474"/>
    </row>
    <row r="155" spans="2:7" ht="15" customHeight="1">
      <c r="B155" s="475"/>
      <c r="C155" s="266"/>
      <c r="D155" s="659" t="s">
        <v>158</v>
      </c>
      <c r="F155" s="1051" t="s">
        <v>655</v>
      </c>
      <c r="G155" s="476"/>
    </row>
    <row r="156" spans="2:7" ht="15" customHeight="1">
      <c r="B156" s="477"/>
      <c r="C156" s="288"/>
      <c r="D156" s="660" t="s">
        <v>50</v>
      </c>
      <c r="E156" s="288"/>
      <c r="F156" s="266"/>
      <c r="G156" s="478"/>
    </row>
    <row r="157" spans="2:7" ht="15" customHeight="1">
      <c r="B157" s="479"/>
      <c r="C157" s="468"/>
      <c r="D157" s="1662" t="s">
        <v>437</v>
      </c>
      <c r="E157" s="1662"/>
      <c r="F157" s="1662"/>
      <c r="G157" s="480"/>
    </row>
    <row r="158" spans="2:7" ht="15" customHeight="1">
      <c r="D158" s="113"/>
      <c r="E158" s="81"/>
      <c r="F158" s="84"/>
    </row>
    <row r="159" spans="2:7" ht="15" customHeight="1">
      <c r="D159" s="84"/>
      <c r="E159" s="81"/>
      <c r="F159" s="84"/>
    </row>
  </sheetData>
  <sheetProtection algorithmName="SHA-512" hashValue="ucFaXuJbSbRNt6QeoIyxKsOjgKotXzxHZIijlRu3HiYbSWBrodqLGO8AlO04HGYUd69JKiYclsgndnrUgHOulg==" saltValue="dQnMyWlihr7q1s5NIb6GzQ==" spinCount="100000" sheet="1" objects="1" scenarios="1"/>
  <mergeCells count="11">
    <mergeCell ref="D157:F157"/>
    <mergeCell ref="B2:G2"/>
    <mergeCell ref="D3:F3"/>
    <mergeCell ref="B11:F11"/>
    <mergeCell ref="B56:D56"/>
    <mergeCell ref="B95:G95"/>
    <mergeCell ref="B141:G141"/>
    <mergeCell ref="B5:D5"/>
    <mergeCell ref="B7:D7"/>
    <mergeCell ref="E5:G5"/>
    <mergeCell ref="E7:G7"/>
  </mergeCells>
  <pageMargins left="0" right="0" top="0" bottom="0" header="0" footer="0"/>
  <pageSetup scale="69" fitToHeight="0" orientation="portrait" r:id="rId1"/>
  <headerFooter alignWithMargins="0"/>
  <rowBreaks count="1" manualBreakCount="1">
    <brk id="9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B1:O99"/>
  <sheetViews>
    <sheetView topLeftCell="A7" zoomScaleNormal="100" zoomScaleSheetLayoutView="100" workbookViewId="0">
      <pane xSplit="3" ySplit="3" topLeftCell="D85" activePane="bottomRight" state="frozen"/>
      <selection activeCell="A7" sqref="A7"/>
      <selection pane="topRight" activeCell="D7" sqref="D7"/>
      <selection pane="bottomLeft" activeCell="A10" sqref="A10"/>
      <selection pane="bottomRight" activeCell="K97" sqref="K97:N115"/>
    </sheetView>
  </sheetViews>
  <sheetFormatPr defaultRowHeight="12.75"/>
  <cols>
    <col min="1" max="1" width="1.7109375" style="34" customWidth="1"/>
    <col min="2" max="3" width="4.85546875" style="34" customWidth="1"/>
    <col min="4" max="4" width="59" style="63" customWidth="1"/>
    <col min="5" max="5" width="6.5703125" style="34" customWidth="1"/>
    <col min="6" max="6" width="10.5703125" style="1138" customWidth="1"/>
    <col min="7" max="7" width="14.7109375" style="1139" customWidth="1"/>
    <col min="8" max="8" width="12.5703125" style="1139" customWidth="1"/>
    <col min="9" max="9" width="11.42578125" style="1138" customWidth="1"/>
    <col min="10" max="10" width="10.5703125" style="1138" bestFit="1" customWidth="1"/>
    <col min="11" max="11" width="11" style="1138" customWidth="1"/>
    <col min="12" max="12" width="13.85546875" style="1138" customWidth="1"/>
    <col min="13" max="13" width="13.28515625" style="1138" bestFit="1" customWidth="1"/>
    <col min="14" max="15" width="13.85546875" style="1138" customWidth="1"/>
    <col min="16" max="242" width="9.140625" style="34"/>
    <col min="243" max="243" width="4.85546875" style="34" customWidth="1"/>
    <col min="244" max="244" width="55.28515625" style="34" customWidth="1"/>
    <col min="245" max="252" width="10.28515625" style="34" customWidth="1"/>
    <col min="253" max="498" width="9.140625" style="34"/>
    <col min="499" max="499" width="4.85546875" style="34" customWidth="1"/>
    <col min="500" max="500" width="55.28515625" style="34" customWidth="1"/>
    <col min="501" max="508" width="10.28515625" style="34" customWidth="1"/>
    <col min="509" max="754" width="9.140625" style="34"/>
    <col min="755" max="755" width="4.85546875" style="34" customWidth="1"/>
    <col min="756" max="756" width="55.28515625" style="34" customWidth="1"/>
    <col min="757" max="764" width="10.28515625" style="34" customWidth="1"/>
    <col min="765" max="1010" width="9.140625" style="34"/>
    <col min="1011" max="1011" width="4.85546875" style="34" customWidth="1"/>
    <col min="1012" max="1012" width="55.28515625" style="34" customWidth="1"/>
    <col min="1013" max="1020" width="10.28515625" style="34" customWidth="1"/>
    <col min="1021" max="1266" width="9.140625" style="34"/>
    <col min="1267" max="1267" width="4.85546875" style="34" customWidth="1"/>
    <col min="1268" max="1268" width="55.28515625" style="34" customWidth="1"/>
    <col min="1269" max="1276" width="10.28515625" style="34" customWidth="1"/>
    <col min="1277" max="1522" width="9.140625" style="34"/>
    <col min="1523" max="1523" width="4.85546875" style="34" customWidth="1"/>
    <col min="1524" max="1524" width="55.28515625" style="34" customWidth="1"/>
    <col min="1525" max="1532" width="10.28515625" style="34" customWidth="1"/>
    <col min="1533" max="1778" width="9.140625" style="34"/>
    <col min="1779" max="1779" width="4.85546875" style="34" customWidth="1"/>
    <col min="1780" max="1780" width="55.28515625" style="34" customWidth="1"/>
    <col min="1781" max="1788" width="10.28515625" style="34" customWidth="1"/>
    <col min="1789" max="2034" width="9.140625" style="34"/>
    <col min="2035" max="2035" width="4.85546875" style="34" customWidth="1"/>
    <col min="2036" max="2036" width="55.28515625" style="34" customWidth="1"/>
    <col min="2037" max="2044" width="10.28515625" style="34" customWidth="1"/>
    <col min="2045" max="2290" width="9.140625" style="34"/>
    <col min="2291" max="2291" width="4.85546875" style="34" customWidth="1"/>
    <col min="2292" max="2292" width="55.28515625" style="34" customWidth="1"/>
    <col min="2293" max="2300" width="10.28515625" style="34" customWidth="1"/>
    <col min="2301" max="2546" width="9.140625" style="34"/>
    <col min="2547" max="2547" width="4.85546875" style="34" customWidth="1"/>
    <col min="2548" max="2548" width="55.28515625" style="34" customWidth="1"/>
    <col min="2549" max="2556" width="10.28515625" style="34" customWidth="1"/>
    <col min="2557" max="2802" width="9.140625" style="34"/>
    <col min="2803" max="2803" width="4.85546875" style="34" customWidth="1"/>
    <col min="2804" max="2804" width="55.28515625" style="34" customWidth="1"/>
    <col min="2805" max="2812" width="10.28515625" style="34" customWidth="1"/>
    <col min="2813" max="3058" width="9.140625" style="34"/>
    <col min="3059" max="3059" width="4.85546875" style="34" customWidth="1"/>
    <col min="3060" max="3060" width="55.28515625" style="34" customWidth="1"/>
    <col min="3061" max="3068" width="10.28515625" style="34" customWidth="1"/>
    <col min="3069" max="3314" width="9.140625" style="34"/>
    <col min="3315" max="3315" width="4.85546875" style="34" customWidth="1"/>
    <col min="3316" max="3316" width="55.28515625" style="34" customWidth="1"/>
    <col min="3317" max="3324" width="10.28515625" style="34" customWidth="1"/>
    <col min="3325" max="3570" width="9.140625" style="34"/>
    <col min="3571" max="3571" width="4.85546875" style="34" customWidth="1"/>
    <col min="3572" max="3572" width="55.28515625" style="34" customWidth="1"/>
    <col min="3573" max="3580" width="10.28515625" style="34" customWidth="1"/>
    <col min="3581" max="3826" width="9.140625" style="34"/>
    <col min="3827" max="3827" width="4.85546875" style="34" customWidth="1"/>
    <col min="3828" max="3828" width="55.28515625" style="34" customWidth="1"/>
    <col min="3829" max="3836" width="10.28515625" style="34" customWidth="1"/>
    <col min="3837" max="4082" width="9.140625" style="34"/>
    <col min="4083" max="4083" width="4.85546875" style="34" customWidth="1"/>
    <col min="4084" max="4084" width="55.28515625" style="34" customWidth="1"/>
    <col min="4085" max="4092" width="10.28515625" style="34" customWidth="1"/>
    <col min="4093" max="4338" width="9.140625" style="34"/>
    <col min="4339" max="4339" width="4.85546875" style="34" customWidth="1"/>
    <col min="4340" max="4340" width="55.28515625" style="34" customWidth="1"/>
    <col min="4341" max="4348" width="10.28515625" style="34" customWidth="1"/>
    <col min="4349" max="4594" width="9.140625" style="34"/>
    <col min="4595" max="4595" width="4.85546875" style="34" customWidth="1"/>
    <col min="4596" max="4596" width="55.28515625" style="34" customWidth="1"/>
    <col min="4597" max="4604" width="10.28515625" style="34" customWidth="1"/>
    <col min="4605" max="4850" width="9.140625" style="34"/>
    <col min="4851" max="4851" width="4.85546875" style="34" customWidth="1"/>
    <col min="4852" max="4852" width="55.28515625" style="34" customWidth="1"/>
    <col min="4853" max="4860" width="10.28515625" style="34" customWidth="1"/>
    <col min="4861" max="5106" width="9.140625" style="34"/>
    <col min="5107" max="5107" width="4.85546875" style="34" customWidth="1"/>
    <col min="5108" max="5108" width="55.28515625" style="34" customWidth="1"/>
    <col min="5109" max="5116" width="10.28515625" style="34" customWidth="1"/>
    <col min="5117" max="5362" width="9.140625" style="34"/>
    <col min="5363" max="5363" width="4.85546875" style="34" customWidth="1"/>
    <col min="5364" max="5364" width="55.28515625" style="34" customWidth="1"/>
    <col min="5365" max="5372" width="10.28515625" style="34" customWidth="1"/>
    <col min="5373" max="5618" width="9.140625" style="34"/>
    <col min="5619" max="5619" width="4.85546875" style="34" customWidth="1"/>
    <col min="5620" max="5620" width="55.28515625" style="34" customWidth="1"/>
    <col min="5621" max="5628" width="10.28515625" style="34" customWidth="1"/>
    <col min="5629" max="5874" width="9.140625" style="34"/>
    <col min="5875" max="5875" width="4.85546875" style="34" customWidth="1"/>
    <col min="5876" max="5876" width="55.28515625" style="34" customWidth="1"/>
    <col min="5877" max="5884" width="10.28515625" style="34" customWidth="1"/>
    <col min="5885" max="6130" width="9.140625" style="34"/>
    <col min="6131" max="6131" width="4.85546875" style="34" customWidth="1"/>
    <col min="6132" max="6132" width="55.28515625" style="34" customWidth="1"/>
    <col min="6133" max="6140" width="10.28515625" style="34" customWidth="1"/>
    <col min="6141" max="6386" width="9.140625" style="34"/>
    <col min="6387" max="6387" width="4.85546875" style="34" customWidth="1"/>
    <col min="6388" max="6388" width="55.28515625" style="34" customWidth="1"/>
    <col min="6389" max="6396" width="10.28515625" style="34" customWidth="1"/>
    <col min="6397" max="6642" width="9.140625" style="34"/>
    <col min="6643" max="6643" width="4.85546875" style="34" customWidth="1"/>
    <col min="6644" max="6644" width="55.28515625" style="34" customWidth="1"/>
    <col min="6645" max="6652" width="10.28515625" style="34" customWidth="1"/>
    <col min="6653" max="6898" width="9.140625" style="34"/>
    <col min="6899" max="6899" width="4.85546875" style="34" customWidth="1"/>
    <col min="6900" max="6900" width="55.28515625" style="34" customWidth="1"/>
    <col min="6901" max="6908" width="10.28515625" style="34" customWidth="1"/>
    <col min="6909" max="7154" width="9.140625" style="34"/>
    <col min="7155" max="7155" width="4.85546875" style="34" customWidth="1"/>
    <col min="7156" max="7156" width="55.28515625" style="34" customWidth="1"/>
    <col min="7157" max="7164" width="10.28515625" style="34" customWidth="1"/>
    <col min="7165" max="7410" width="9.140625" style="34"/>
    <col min="7411" max="7411" width="4.85546875" style="34" customWidth="1"/>
    <col min="7412" max="7412" width="55.28515625" style="34" customWidth="1"/>
    <col min="7413" max="7420" width="10.28515625" style="34" customWidth="1"/>
    <col min="7421" max="7666" width="9.140625" style="34"/>
    <col min="7667" max="7667" width="4.85546875" style="34" customWidth="1"/>
    <col min="7668" max="7668" width="55.28515625" style="34" customWidth="1"/>
    <col min="7669" max="7676" width="10.28515625" style="34" customWidth="1"/>
    <col min="7677" max="7922" width="9.140625" style="34"/>
    <col min="7923" max="7923" width="4.85546875" style="34" customWidth="1"/>
    <col min="7924" max="7924" width="55.28515625" style="34" customWidth="1"/>
    <col min="7925" max="7932" width="10.28515625" style="34" customWidth="1"/>
    <col min="7933" max="8178" width="9.140625" style="34"/>
    <col min="8179" max="8179" width="4.85546875" style="34" customWidth="1"/>
    <col min="8180" max="8180" width="55.28515625" style="34" customWidth="1"/>
    <col min="8181" max="8188" width="10.28515625" style="34" customWidth="1"/>
    <col min="8189" max="8434" width="9.140625" style="34"/>
    <col min="8435" max="8435" width="4.85546875" style="34" customWidth="1"/>
    <col min="8436" max="8436" width="55.28515625" style="34" customWidth="1"/>
    <col min="8437" max="8444" width="10.28515625" style="34" customWidth="1"/>
    <col min="8445" max="8690" width="9.140625" style="34"/>
    <col min="8691" max="8691" width="4.85546875" style="34" customWidth="1"/>
    <col min="8692" max="8692" width="55.28515625" style="34" customWidth="1"/>
    <col min="8693" max="8700" width="10.28515625" style="34" customWidth="1"/>
    <col min="8701" max="8946" width="9.140625" style="34"/>
    <col min="8947" max="8947" width="4.85546875" style="34" customWidth="1"/>
    <col min="8948" max="8948" width="55.28515625" style="34" customWidth="1"/>
    <col min="8949" max="8956" width="10.28515625" style="34" customWidth="1"/>
    <col min="8957" max="9202" width="9.140625" style="34"/>
    <col min="9203" max="9203" width="4.85546875" style="34" customWidth="1"/>
    <col min="9204" max="9204" width="55.28515625" style="34" customWidth="1"/>
    <col min="9205" max="9212" width="10.28515625" style="34" customWidth="1"/>
    <col min="9213" max="9458" width="9.140625" style="34"/>
    <col min="9459" max="9459" width="4.85546875" style="34" customWidth="1"/>
    <col min="9460" max="9460" width="55.28515625" style="34" customWidth="1"/>
    <col min="9461" max="9468" width="10.28515625" style="34" customWidth="1"/>
    <col min="9469" max="9714" width="9.140625" style="34"/>
    <col min="9715" max="9715" width="4.85546875" style="34" customWidth="1"/>
    <col min="9716" max="9716" width="55.28515625" style="34" customWidth="1"/>
    <col min="9717" max="9724" width="10.28515625" style="34" customWidth="1"/>
    <col min="9725" max="9970" width="9.140625" style="34"/>
    <col min="9971" max="9971" width="4.85546875" style="34" customWidth="1"/>
    <col min="9972" max="9972" width="55.28515625" style="34" customWidth="1"/>
    <col min="9973" max="9980" width="10.28515625" style="34" customWidth="1"/>
    <col min="9981" max="10226" width="9.140625" style="34"/>
    <col min="10227" max="10227" width="4.85546875" style="34" customWidth="1"/>
    <col min="10228" max="10228" width="55.28515625" style="34" customWidth="1"/>
    <col min="10229" max="10236" width="10.28515625" style="34" customWidth="1"/>
    <col min="10237" max="10482" width="9.140625" style="34"/>
    <col min="10483" max="10483" width="4.85546875" style="34" customWidth="1"/>
    <col min="10484" max="10484" width="55.28515625" style="34" customWidth="1"/>
    <col min="10485" max="10492" width="10.28515625" style="34" customWidth="1"/>
    <col min="10493" max="10738" width="9.140625" style="34"/>
    <col min="10739" max="10739" width="4.85546875" style="34" customWidth="1"/>
    <col min="10740" max="10740" width="55.28515625" style="34" customWidth="1"/>
    <col min="10741" max="10748" width="10.28515625" style="34" customWidth="1"/>
    <col min="10749" max="10994" width="9.140625" style="34"/>
    <col min="10995" max="10995" width="4.85546875" style="34" customWidth="1"/>
    <col min="10996" max="10996" width="55.28515625" style="34" customWidth="1"/>
    <col min="10997" max="11004" width="10.28515625" style="34" customWidth="1"/>
    <col min="11005" max="11250" width="9.140625" style="34"/>
    <col min="11251" max="11251" width="4.85546875" style="34" customWidth="1"/>
    <col min="11252" max="11252" width="55.28515625" style="34" customWidth="1"/>
    <col min="11253" max="11260" width="10.28515625" style="34" customWidth="1"/>
    <col min="11261" max="11506" width="9.140625" style="34"/>
    <col min="11507" max="11507" width="4.85546875" style="34" customWidth="1"/>
    <col min="11508" max="11508" width="55.28515625" style="34" customWidth="1"/>
    <col min="11509" max="11516" width="10.28515625" style="34" customWidth="1"/>
    <col min="11517" max="11762" width="9.140625" style="34"/>
    <col min="11763" max="11763" width="4.85546875" style="34" customWidth="1"/>
    <col min="11764" max="11764" width="55.28515625" style="34" customWidth="1"/>
    <col min="11765" max="11772" width="10.28515625" style="34" customWidth="1"/>
    <col min="11773" max="12018" width="9.140625" style="34"/>
    <col min="12019" max="12019" width="4.85546875" style="34" customWidth="1"/>
    <col min="12020" max="12020" width="55.28515625" style="34" customWidth="1"/>
    <col min="12021" max="12028" width="10.28515625" style="34" customWidth="1"/>
    <col min="12029" max="12274" width="9.140625" style="34"/>
    <col min="12275" max="12275" width="4.85546875" style="34" customWidth="1"/>
    <col min="12276" max="12276" width="55.28515625" style="34" customWidth="1"/>
    <col min="12277" max="12284" width="10.28515625" style="34" customWidth="1"/>
    <col min="12285" max="12530" width="9.140625" style="34"/>
    <col min="12531" max="12531" width="4.85546875" style="34" customWidth="1"/>
    <col min="12532" max="12532" width="55.28515625" style="34" customWidth="1"/>
    <col min="12533" max="12540" width="10.28515625" style="34" customWidth="1"/>
    <col min="12541" max="12786" width="9.140625" style="34"/>
    <col min="12787" max="12787" width="4.85546875" style="34" customWidth="1"/>
    <col min="12788" max="12788" width="55.28515625" style="34" customWidth="1"/>
    <col min="12789" max="12796" width="10.28515625" style="34" customWidth="1"/>
    <col min="12797" max="13042" width="9.140625" style="34"/>
    <col min="13043" max="13043" width="4.85546875" style="34" customWidth="1"/>
    <col min="13044" max="13044" width="55.28515625" style="34" customWidth="1"/>
    <col min="13045" max="13052" width="10.28515625" style="34" customWidth="1"/>
    <col min="13053" max="13298" width="9.140625" style="34"/>
    <col min="13299" max="13299" width="4.85546875" style="34" customWidth="1"/>
    <col min="13300" max="13300" width="55.28515625" style="34" customWidth="1"/>
    <col min="13301" max="13308" width="10.28515625" style="34" customWidth="1"/>
    <col min="13309" max="13554" width="9.140625" style="34"/>
    <col min="13555" max="13555" width="4.85546875" style="34" customWidth="1"/>
    <col min="13556" max="13556" width="55.28515625" style="34" customWidth="1"/>
    <col min="13557" max="13564" width="10.28515625" style="34" customWidth="1"/>
    <col min="13565" max="13810" width="9.140625" style="34"/>
    <col min="13811" max="13811" width="4.85546875" style="34" customWidth="1"/>
    <col min="13812" max="13812" width="55.28515625" style="34" customWidth="1"/>
    <col min="13813" max="13820" width="10.28515625" style="34" customWidth="1"/>
    <col min="13821" max="14066" width="9.140625" style="34"/>
    <col min="14067" max="14067" width="4.85546875" style="34" customWidth="1"/>
    <col min="14068" max="14068" width="55.28515625" style="34" customWidth="1"/>
    <col min="14069" max="14076" width="10.28515625" style="34" customWidth="1"/>
    <col min="14077" max="14322" width="9.140625" style="34"/>
    <col min="14323" max="14323" width="4.85546875" style="34" customWidth="1"/>
    <col min="14324" max="14324" width="55.28515625" style="34" customWidth="1"/>
    <col min="14325" max="14332" width="10.28515625" style="34" customWidth="1"/>
    <col min="14333" max="14578" width="9.140625" style="34"/>
    <col min="14579" max="14579" width="4.85546875" style="34" customWidth="1"/>
    <col min="14580" max="14580" width="55.28515625" style="34" customWidth="1"/>
    <col min="14581" max="14588" width="10.28515625" style="34" customWidth="1"/>
    <col min="14589" max="14834" width="9.140625" style="34"/>
    <col min="14835" max="14835" width="4.85546875" style="34" customWidth="1"/>
    <col min="14836" max="14836" width="55.28515625" style="34" customWidth="1"/>
    <col min="14837" max="14844" width="10.28515625" style="34" customWidth="1"/>
    <col min="14845" max="15090" width="9.140625" style="34"/>
    <col min="15091" max="15091" width="4.85546875" style="34" customWidth="1"/>
    <col min="15092" max="15092" width="55.28515625" style="34" customWidth="1"/>
    <col min="15093" max="15100" width="10.28515625" style="34" customWidth="1"/>
    <col min="15101" max="15346" width="9.140625" style="34"/>
    <col min="15347" max="15347" width="4.85546875" style="34" customWidth="1"/>
    <col min="15348" max="15348" width="55.28515625" style="34" customWidth="1"/>
    <col min="15349" max="15356" width="10.28515625" style="34" customWidth="1"/>
    <col min="15357" max="15602" width="9.140625" style="34"/>
    <col min="15603" max="15603" width="4.85546875" style="34" customWidth="1"/>
    <col min="15604" max="15604" width="55.28515625" style="34" customWidth="1"/>
    <col min="15605" max="15612" width="10.28515625" style="34" customWidth="1"/>
    <col min="15613" max="15858" width="9.140625" style="34"/>
    <col min="15859" max="15859" width="4.85546875" style="34" customWidth="1"/>
    <col min="15860" max="15860" width="55.28515625" style="34" customWidth="1"/>
    <col min="15861" max="15868" width="10.28515625" style="34" customWidth="1"/>
    <col min="15869" max="16114" width="9.140625" style="34"/>
    <col min="16115" max="16115" width="4.85546875" style="34" customWidth="1"/>
    <col min="16116" max="16116" width="55.28515625" style="34" customWidth="1"/>
    <col min="16117" max="16124" width="10.28515625" style="34" customWidth="1"/>
    <col min="16125" max="16384" width="9.140625" style="34"/>
  </cols>
  <sheetData>
    <row r="1" spans="2:15" ht="4.5" customHeight="1" thickBot="1"/>
    <row r="2" spans="2:15">
      <c r="B2" s="156"/>
      <c r="C2" s="157"/>
      <c r="D2" s="158"/>
      <c r="E2" s="157"/>
      <c r="F2" s="1140"/>
      <c r="G2" s="1141"/>
      <c r="H2" s="1141"/>
      <c r="I2" s="1140"/>
      <c r="J2" s="1140"/>
      <c r="K2" s="1140"/>
      <c r="L2" s="1140"/>
      <c r="M2" s="1140"/>
      <c r="N2" s="1140"/>
      <c r="O2" s="1142"/>
    </row>
    <row r="3" spans="2:15" ht="12.75" customHeight="1">
      <c r="B3" s="160"/>
      <c r="C3" s="161"/>
      <c r="D3" s="162"/>
      <c r="E3" s="161"/>
      <c r="F3" s="1143"/>
      <c r="G3" s="1144"/>
      <c r="H3" s="1144"/>
      <c r="I3" s="1143"/>
      <c r="J3" s="1143"/>
      <c r="K3" s="1682" t="s">
        <v>538</v>
      </c>
      <c r="L3" s="1682"/>
      <c r="M3" s="1682"/>
      <c r="N3" s="1682"/>
      <c r="O3" s="1683"/>
    </row>
    <row r="4" spans="2:15" ht="16.5" customHeight="1">
      <c r="B4" s="1689" t="s">
        <v>388</v>
      </c>
      <c r="C4" s="1690"/>
      <c r="D4" s="1690"/>
      <c r="E4" s="1690"/>
      <c r="F4" s="1690"/>
      <c r="G4" s="1690"/>
      <c r="H4" s="1690"/>
      <c r="I4" s="1690"/>
      <c r="J4" s="1690"/>
      <c r="K4" s="1690"/>
      <c r="L4" s="1690"/>
      <c r="M4" s="1690"/>
      <c r="N4" s="1690"/>
      <c r="O4" s="1691"/>
    </row>
    <row r="5" spans="2:15" ht="24.75" customHeight="1">
      <c r="B5" s="1692" t="s">
        <v>1030</v>
      </c>
      <c r="C5" s="1693"/>
      <c r="D5" s="1693"/>
      <c r="E5" s="1693"/>
      <c r="F5" s="1693"/>
      <c r="G5" s="1693"/>
      <c r="H5" s="1693"/>
      <c r="I5" s="1693"/>
      <c r="J5" s="1693"/>
      <c r="K5" s="1693"/>
      <c r="L5" s="1687" t="s">
        <v>1029</v>
      </c>
      <c r="M5" s="1687"/>
      <c r="N5" s="1687"/>
      <c r="O5" s="1688"/>
    </row>
    <row r="6" spans="2:15" ht="19.5" customHeight="1">
      <c r="B6" s="1692" t="s">
        <v>231</v>
      </c>
      <c r="C6" s="1693"/>
      <c r="D6" s="1693"/>
      <c r="E6" s="1048"/>
      <c r="F6" s="1694" t="s">
        <v>1028</v>
      </c>
      <c r="G6" s="1695"/>
      <c r="H6" s="1695"/>
      <c r="I6" s="1695"/>
      <c r="J6" s="1695"/>
      <c r="K6" s="1695"/>
      <c r="L6" s="1696" t="s">
        <v>159</v>
      </c>
      <c r="M6" s="1696"/>
      <c r="N6" s="1696"/>
      <c r="O6" s="1697"/>
    </row>
    <row r="7" spans="2:15" ht="3.75" customHeight="1" thickBot="1">
      <c r="B7" s="165"/>
      <c r="C7" s="166"/>
      <c r="D7" s="167"/>
      <c r="E7" s="168"/>
      <c r="F7" s="1145"/>
      <c r="G7" s="1145"/>
      <c r="H7" s="1145"/>
      <c r="I7" s="1145"/>
      <c r="J7" s="1145"/>
      <c r="K7" s="1145"/>
      <c r="L7" s="1145"/>
      <c r="M7" s="1145"/>
      <c r="N7" s="1145"/>
      <c r="O7" s="1146"/>
    </row>
    <row r="8" spans="2:15" ht="66.75" customHeight="1">
      <c r="B8" s="1704" t="s">
        <v>0</v>
      </c>
      <c r="C8" s="1708"/>
      <c r="D8" s="1702" t="s">
        <v>559</v>
      </c>
      <c r="E8" s="1706" t="s">
        <v>21</v>
      </c>
      <c r="F8" s="1684" t="s">
        <v>232</v>
      </c>
      <c r="G8" s="1685"/>
      <c r="H8" s="1684" t="s">
        <v>233</v>
      </c>
      <c r="I8" s="1685"/>
      <c r="J8" s="1684" t="s">
        <v>234</v>
      </c>
      <c r="K8" s="1685"/>
      <c r="L8" s="1684" t="s">
        <v>160</v>
      </c>
      <c r="M8" s="1685"/>
      <c r="N8" s="1686" t="s">
        <v>387</v>
      </c>
      <c r="O8" s="1685"/>
    </row>
    <row r="9" spans="2:15" s="36" customFormat="1" ht="62.25" customHeight="1" thickBot="1">
      <c r="B9" s="1705"/>
      <c r="C9" s="1709"/>
      <c r="D9" s="1703"/>
      <c r="E9" s="1707"/>
      <c r="F9" s="1147" t="s">
        <v>385</v>
      </c>
      <c r="G9" s="1148" t="s">
        <v>386</v>
      </c>
      <c r="H9" s="1147" t="s">
        <v>385</v>
      </c>
      <c r="I9" s="1148" t="s">
        <v>386</v>
      </c>
      <c r="J9" s="1147" t="s">
        <v>385</v>
      </c>
      <c r="K9" s="1148" t="s">
        <v>386</v>
      </c>
      <c r="L9" s="1147" t="s">
        <v>385</v>
      </c>
      <c r="M9" s="1148" t="s">
        <v>386</v>
      </c>
      <c r="N9" s="1149" t="s">
        <v>385</v>
      </c>
      <c r="O9" s="1148" t="s">
        <v>386</v>
      </c>
    </row>
    <row r="10" spans="2:15" s="36" customFormat="1" ht="17.25" customHeight="1" thickBot="1">
      <c r="B10" s="194" t="s">
        <v>400</v>
      </c>
      <c r="C10" s="195"/>
      <c r="D10" s="196">
        <v>1</v>
      </c>
      <c r="E10" s="197">
        <v>2</v>
      </c>
      <c r="F10" s="1150">
        <v>3</v>
      </c>
      <c r="G10" s="1151">
        <v>4</v>
      </c>
      <c r="H10" s="1150">
        <v>5</v>
      </c>
      <c r="I10" s="1152">
        <v>6</v>
      </c>
      <c r="J10" s="1444">
        <v>7</v>
      </c>
      <c r="K10" s="1445">
        <v>8</v>
      </c>
      <c r="L10" s="1153">
        <v>9</v>
      </c>
      <c r="M10" s="1152">
        <v>10</v>
      </c>
      <c r="N10" s="1154">
        <v>11</v>
      </c>
      <c r="O10" s="1152">
        <v>12</v>
      </c>
    </row>
    <row r="11" spans="2:15" s="36" customFormat="1" ht="15" customHeight="1">
      <c r="B11" s="637" t="s">
        <v>1</v>
      </c>
      <c r="C11" s="638"/>
      <c r="D11" s="700" t="s">
        <v>390</v>
      </c>
      <c r="E11" s="639">
        <v>1</v>
      </c>
      <c r="F11" s="1385">
        <f>F12+F13+F14</f>
        <v>0</v>
      </c>
      <c r="G11" s="1386">
        <f t="shared" ref="G11:N11" si="0">G12+G13+G14</f>
        <v>4793000</v>
      </c>
      <c r="H11" s="1385">
        <f t="shared" si="0"/>
        <v>0</v>
      </c>
      <c r="I11" s="1433">
        <f t="shared" si="0"/>
        <v>2396425</v>
      </c>
      <c r="J11" s="1385"/>
      <c r="K11" s="1386"/>
      <c r="L11" s="1387">
        <f t="shared" si="0"/>
        <v>0</v>
      </c>
      <c r="M11" s="1386">
        <f t="shared" si="0"/>
        <v>2082145</v>
      </c>
      <c r="N11" s="1387">
        <f t="shared" si="0"/>
        <v>0</v>
      </c>
      <c r="O11" s="1386">
        <f>O12+O13+O14</f>
        <v>1863868</v>
      </c>
    </row>
    <row r="12" spans="2:15" s="36" customFormat="1" ht="15" customHeight="1">
      <c r="B12" s="169" t="s">
        <v>2</v>
      </c>
      <c r="C12" s="77"/>
      <c r="D12" s="925" t="s">
        <v>781</v>
      </c>
      <c r="E12" s="187">
        <v>11</v>
      </c>
      <c r="F12" s="1236"/>
      <c r="G12" s="1237"/>
      <c r="H12" s="1236"/>
      <c r="I12" s="1434"/>
      <c r="J12" s="1236"/>
      <c r="K12" s="1237"/>
      <c r="L12" s="1247"/>
      <c r="M12" s="1237"/>
      <c r="N12" s="1247"/>
      <c r="O12" s="1237"/>
    </row>
    <row r="13" spans="2:15" s="36" customFormat="1" ht="15" customHeight="1">
      <c r="B13" s="169" t="s">
        <v>3</v>
      </c>
      <c r="C13" s="77"/>
      <c r="D13" s="925" t="s">
        <v>782</v>
      </c>
      <c r="E13" s="187">
        <v>13</v>
      </c>
      <c r="F13" s="1236"/>
      <c r="G13" s="1237"/>
      <c r="H13" s="1236"/>
      <c r="I13" s="1434"/>
      <c r="J13" s="1236"/>
      <c r="K13" s="1237"/>
      <c r="L13" s="1247"/>
      <c r="M13" s="1237"/>
      <c r="N13" s="1236"/>
      <c r="O13" s="1236"/>
    </row>
    <row r="14" spans="2:15" s="36" customFormat="1" ht="15" customHeight="1">
      <c r="B14" s="169" t="s">
        <v>4</v>
      </c>
      <c r="C14" s="77"/>
      <c r="D14" s="925" t="s">
        <v>783</v>
      </c>
      <c r="E14" s="187">
        <v>14</v>
      </c>
      <c r="F14" s="1388">
        <f>SUM(F15:F19)</f>
        <v>0</v>
      </c>
      <c r="G14" s="1389">
        <f t="shared" ref="G14:N14" si="1">SUM(G15:G19)</f>
        <v>4793000</v>
      </c>
      <c r="H14" s="1388">
        <f t="shared" si="1"/>
        <v>0</v>
      </c>
      <c r="I14" s="1435">
        <f t="shared" si="1"/>
        <v>2396425</v>
      </c>
      <c r="J14" s="1236"/>
      <c r="K14" s="1237"/>
      <c r="L14" s="1390">
        <f t="shared" si="1"/>
        <v>0</v>
      </c>
      <c r="M14" s="1389">
        <f t="shared" si="1"/>
        <v>2082145</v>
      </c>
      <c r="N14" s="1390">
        <f t="shared" si="1"/>
        <v>0</v>
      </c>
      <c r="O14" s="1389">
        <f>SUM(O15:O19)</f>
        <v>1863868</v>
      </c>
    </row>
    <row r="15" spans="2:15" s="36" customFormat="1" ht="15" customHeight="1">
      <c r="B15" s="169" t="s">
        <v>5</v>
      </c>
      <c r="C15" s="77"/>
      <c r="D15" s="926" t="s">
        <v>784</v>
      </c>
      <c r="E15" s="187">
        <v>141</v>
      </c>
      <c r="F15" s="1236"/>
      <c r="G15" s="1237"/>
      <c r="H15" s="1236"/>
      <c r="I15" s="1434"/>
      <c r="J15" s="1236"/>
      <c r="K15" s="1237"/>
      <c r="L15" s="1247"/>
      <c r="M15" s="1237"/>
      <c r="N15" s="1247"/>
      <c r="O15" s="1237"/>
    </row>
    <row r="16" spans="2:15" s="36" customFormat="1" ht="15" customHeight="1">
      <c r="B16" s="169" t="s">
        <v>6</v>
      </c>
      <c r="C16" s="77"/>
      <c r="D16" s="926" t="s">
        <v>785</v>
      </c>
      <c r="E16" s="187">
        <v>142</v>
      </c>
      <c r="F16" s="1236"/>
      <c r="G16" s="1237">
        <v>4793000</v>
      </c>
      <c r="H16" s="1236"/>
      <c r="I16" s="1434">
        <v>2396425</v>
      </c>
      <c r="J16" s="1236"/>
      <c r="K16" s="1237"/>
      <c r="L16" s="1247"/>
      <c r="M16" s="1431">
        <f>1912133-10309</f>
        <v>1901824</v>
      </c>
      <c r="N16" s="1432"/>
      <c r="O16" s="1237">
        <v>1683547</v>
      </c>
    </row>
    <row r="17" spans="2:15" s="36" customFormat="1" ht="15" customHeight="1">
      <c r="B17" s="169" t="s">
        <v>7</v>
      </c>
      <c r="C17" s="77"/>
      <c r="D17" s="926" t="s">
        <v>786</v>
      </c>
      <c r="E17" s="187">
        <v>143</v>
      </c>
      <c r="F17" s="1236"/>
      <c r="G17" s="1237"/>
      <c r="H17" s="1236"/>
      <c r="I17" s="1434"/>
      <c r="J17" s="1236"/>
      <c r="K17" s="1237"/>
      <c r="L17" s="1247"/>
      <c r="M17" s="1432"/>
      <c r="N17" s="1432"/>
      <c r="O17" s="1237"/>
    </row>
    <row r="18" spans="2:15" s="36" customFormat="1" ht="15" customHeight="1">
      <c r="B18" s="169" t="s">
        <v>8</v>
      </c>
      <c r="C18" s="77"/>
      <c r="D18" s="926" t="s">
        <v>391</v>
      </c>
      <c r="E18" s="187">
        <v>144</v>
      </c>
      <c r="F18" s="1236"/>
      <c r="G18" s="1237"/>
      <c r="H18" s="1236"/>
      <c r="I18" s="1434"/>
      <c r="J18" s="1236"/>
      <c r="K18" s="1237"/>
      <c r="L18" s="1247"/>
      <c r="M18" s="1237"/>
      <c r="N18" s="1247"/>
      <c r="O18" s="1237"/>
    </row>
    <row r="19" spans="2:15" s="36" customFormat="1" ht="15" customHeight="1">
      <c r="B19" s="169" t="s">
        <v>9</v>
      </c>
      <c r="C19" s="77"/>
      <c r="D19" s="926" t="s">
        <v>787</v>
      </c>
      <c r="E19" s="187">
        <v>145</v>
      </c>
      <c r="F19" s="1236"/>
      <c r="G19" s="1237"/>
      <c r="H19" s="1236"/>
      <c r="I19" s="1434"/>
      <c r="J19" s="1236"/>
      <c r="K19" s="1237"/>
      <c r="L19" s="1247"/>
      <c r="M19" s="1237">
        <v>180321</v>
      </c>
      <c r="N19" s="1236"/>
      <c r="O19" s="1237">
        <v>180321</v>
      </c>
    </row>
    <row r="20" spans="2:15" s="36" customFormat="1" ht="15" customHeight="1">
      <c r="B20" s="169" t="s">
        <v>10</v>
      </c>
      <c r="C20" s="77"/>
      <c r="D20" s="701" t="s">
        <v>788</v>
      </c>
      <c r="E20" s="181">
        <v>2</v>
      </c>
      <c r="F20" s="1388">
        <f>F21+F34+F49+F50+F58+F59+F69+F79+F88</f>
        <v>7312000</v>
      </c>
      <c r="G20" s="1389">
        <f t="shared" ref="G20:O20" si="2">G21+G34+G49+G50+G58+G59+G69+G79+G88</f>
        <v>4693238</v>
      </c>
      <c r="H20" s="1388">
        <f t="shared" si="2"/>
        <v>4051488</v>
      </c>
      <c r="I20" s="1435">
        <f t="shared" si="2"/>
        <v>2296763</v>
      </c>
      <c r="J20" s="1388">
        <f t="shared" si="2"/>
        <v>3964682</v>
      </c>
      <c r="K20" s="1389">
        <f t="shared" si="2"/>
        <v>2103554</v>
      </c>
      <c r="L20" s="1390">
        <f t="shared" si="2"/>
        <v>3723576</v>
      </c>
      <c r="M20" s="1389">
        <f t="shared" si="2"/>
        <v>2078232</v>
      </c>
      <c r="N20" s="1390">
        <f t="shared" si="2"/>
        <v>3147994</v>
      </c>
      <c r="O20" s="1389">
        <f t="shared" si="2"/>
        <v>1837452</v>
      </c>
    </row>
    <row r="21" spans="2:15" s="94" customFormat="1" ht="15" customHeight="1">
      <c r="B21" s="169" t="s">
        <v>14</v>
      </c>
      <c r="C21" s="77"/>
      <c r="D21" s="927" t="s">
        <v>789</v>
      </c>
      <c r="E21" s="188" t="s">
        <v>235</v>
      </c>
      <c r="F21" s="1391">
        <f>F22+F31</f>
        <v>702000</v>
      </c>
      <c r="G21" s="1237">
        <f>G22+G31</f>
        <v>171900</v>
      </c>
      <c r="H21" s="1236">
        <f t="shared" ref="H21:O21" si="3">H22+H31</f>
        <v>351000</v>
      </c>
      <c r="I21" s="1434">
        <f t="shared" si="3"/>
        <v>85950</v>
      </c>
      <c r="J21" s="1236">
        <f t="shared" si="3"/>
        <v>344782</v>
      </c>
      <c r="K21" s="1237">
        <f t="shared" si="3"/>
        <v>1952</v>
      </c>
      <c r="L21" s="1247">
        <f t="shared" si="3"/>
        <v>325367</v>
      </c>
      <c r="M21" s="1237">
        <f t="shared" si="3"/>
        <v>1952</v>
      </c>
      <c r="N21" s="1247">
        <f t="shared" si="3"/>
        <v>325367</v>
      </c>
      <c r="O21" s="1247">
        <f t="shared" si="3"/>
        <v>1952</v>
      </c>
    </row>
    <row r="22" spans="2:15" s="94" customFormat="1" ht="15" customHeight="1">
      <c r="B22" s="169" t="s">
        <v>15</v>
      </c>
      <c r="C22" s="77"/>
      <c r="D22" s="928" t="s">
        <v>790</v>
      </c>
      <c r="E22" s="188" t="s">
        <v>236</v>
      </c>
      <c r="F22" s="1392">
        <v>702000</v>
      </c>
      <c r="G22" s="1393">
        <v>171900</v>
      </c>
      <c r="H22" s="1394">
        <v>351000</v>
      </c>
      <c r="I22" s="1436">
        <v>85950</v>
      </c>
      <c r="J22" s="1394">
        <f t="shared" ref="J22:O22" si="4">J23+J30</f>
        <v>344782</v>
      </c>
      <c r="K22" s="1393">
        <f t="shared" si="4"/>
        <v>1952</v>
      </c>
      <c r="L22" s="1395">
        <f t="shared" si="4"/>
        <v>325367</v>
      </c>
      <c r="M22" s="1394">
        <f t="shared" si="4"/>
        <v>1952</v>
      </c>
      <c r="N22" s="1394">
        <f t="shared" si="4"/>
        <v>325367</v>
      </c>
      <c r="O22" s="1395">
        <f t="shared" si="4"/>
        <v>1952</v>
      </c>
    </row>
    <row r="23" spans="2:15" s="94" customFormat="1" ht="15" customHeight="1">
      <c r="B23" s="169" t="s">
        <v>16</v>
      </c>
      <c r="C23" s="77"/>
      <c r="D23" s="930" t="s">
        <v>392</v>
      </c>
      <c r="E23" s="189" t="s">
        <v>237</v>
      </c>
      <c r="F23" s="1392"/>
      <c r="G23" s="1393">
        <f>SUM(G24:G29)</f>
        <v>0</v>
      </c>
      <c r="H23" s="1394"/>
      <c r="I23" s="1436">
        <f t="shared" ref="I23:O23" si="5">SUM(I24:I29)</f>
        <v>0</v>
      </c>
      <c r="J23" s="1394">
        <f t="shared" si="5"/>
        <v>344782</v>
      </c>
      <c r="K23" s="1393">
        <f t="shared" si="5"/>
        <v>1952</v>
      </c>
      <c r="L23" s="1395">
        <f t="shared" si="5"/>
        <v>325367</v>
      </c>
      <c r="M23" s="1394">
        <f t="shared" si="5"/>
        <v>1952</v>
      </c>
      <c r="N23" s="1394">
        <f t="shared" si="5"/>
        <v>325367</v>
      </c>
      <c r="O23" s="1394">
        <f t="shared" si="5"/>
        <v>1952</v>
      </c>
    </row>
    <row r="24" spans="2:15" s="94" customFormat="1" ht="15" customHeight="1">
      <c r="B24" s="169" t="s">
        <v>17</v>
      </c>
      <c r="C24" s="77"/>
      <c r="D24" s="931" t="s">
        <v>393</v>
      </c>
      <c r="E24" s="183" t="s">
        <v>238</v>
      </c>
      <c r="F24" s="1396"/>
      <c r="G24" s="1397"/>
      <c r="H24" s="1398"/>
      <c r="I24" s="1437"/>
      <c r="J24" s="1400">
        <v>267622</v>
      </c>
      <c r="K24" s="1399"/>
      <c r="L24" s="1441">
        <v>267622</v>
      </c>
      <c r="M24" s="1399"/>
      <c r="N24" s="1400">
        <v>267622</v>
      </c>
      <c r="O24" s="1399"/>
    </row>
    <row r="25" spans="2:15" s="94" customFormat="1" ht="15" customHeight="1">
      <c r="B25" s="169" t="s">
        <v>18</v>
      </c>
      <c r="C25" s="77"/>
      <c r="D25" s="931" t="s">
        <v>394</v>
      </c>
      <c r="E25" s="183" t="s">
        <v>239</v>
      </c>
      <c r="F25" s="1401"/>
      <c r="G25" s="1399"/>
      <c r="H25" s="1400"/>
      <c r="I25" s="1437"/>
      <c r="J25" s="1400"/>
      <c r="K25" s="1399"/>
      <c r="L25" s="1441"/>
      <c r="M25" s="1399"/>
      <c r="N25" s="1400"/>
      <c r="O25" s="1399"/>
    </row>
    <row r="26" spans="2:15" s="36" customFormat="1" ht="15" customHeight="1">
      <c r="B26" s="169" t="s">
        <v>11</v>
      </c>
      <c r="C26" s="77"/>
      <c r="D26" s="931" t="s">
        <v>791</v>
      </c>
      <c r="E26" s="183" t="s">
        <v>240</v>
      </c>
      <c r="F26" s="1401"/>
      <c r="G26" s="1399"/>
      <c r="H26" s="1400"/>
      <c r="I26" s="1437"/>
      <c r="J26" s="1400">
        <v>77160</v>
      </c>
      <c r="K26" s="1399"/>
      <c r="L26" s="1441">
        <v>57745</v>
      </c>
      <c r="M26" s="1399"/>
      <c r="N26" s="1400">
        <v>57745</v>
      </c>
      <c r="O26" s="1399"/>
    </row>
    <row r="27" spans="2:15" s="36" customFormat="1" ht="15" customHeight="1">
      <c r="B27" s="169" t="s">
        <v>12</v>
      </c>
      <c r="C27" s="77"/>
      <c r="D27" s="931" t="s">
        <v>792</v>
      </c>
      <c r="E27" s="183" t="s">
        <v>241</v>
      </c>
      <c r="F27" s="1401"/>
      <c r="G27" s="1399"/>
      <c r="H27" s="1400"/>
      <c r="I27" s="1434"/>
      <c r="J27" s="1236"/>
      <c r="K27" s="1237">
        <v>1952</v>
      </c>
      <c r="L27" s="1247"/>
      <c r="M27" s="1237">
        <v>1952</v>
      </c>
      <c r="N27" s="1247"/>
      <c r="O27" s="1237">
        <v>1952</v>
      </c>
    </row>
    <row r="28" spans="2:15" s="36" customFormat="1" ht="15" customHeight="1">
      <c r="B28" s="169" t="s">
        <v>13</v>
      </c>
      <c r="C28" s="77"/>
      <c r="D28" s="931" t="s">
        <v>395</v>
      </c>
      <c r="E28" s="183" t="s">
        <v>242</v>
      </c>
      <c r="F28" s="1401"/>
      <c r="G28" s="1399"/>
      <c r="H28" s="1400"/>
      <c r="I28" s="1434"/>
      <c r="J28" s="1236"/>
      <c r="K28" s="1237"/>
      <c r="L28" s="1247"/>
      <c r="M28" s="1237"/>
      <c r="N28" s="1247"/>
      <c r="O28" s="1237"/>
    </row>
    <row r="29" spans="2:15" s="36" customFormat="1" ht="15" customHeight="1">
      <c r="B29" s="170" t="s">
        <v>10</v>
      </c>
      <c r="C29" s="38"/>
      <c r="D29" s="931" t="s">
        <v>793</v>
      </c>
      <c r="E29" s="183" t="s">
        <v>243</v>
      </c>
      <c r="F29" s="1401"/>
      <c r="G29" s="1399"/>
      <c r="H29" s="1400"/>
      <c r="I29" s="1434"/>
      <c r="J29" s="1236"/>
      <c r="K29" s="1237"/>
      <c r="L29" s="1247"/>
      <c r="M29" s="1237"/>
      <c r="N29" s="1247"/>
      <c r="O29" s="1237"/>
    </row>
    <row r="30" spans="2:15" s="36" customFormat="1" ht="15" customHeight="1">
      <c r="B30" s="171" t="s">
        <v>14</v>
      </c>
      <c r="C30" s="37"/>
      <c r="D30" s="930" t="s">
        <v>396</v>
      </c>
      <c r="E30" s="183" t="s">
        <v>244</v>
      </c>
      <c r="F30" s="1401"/>
      <c r="G30" s="1237"/>
      <c r="H30" s="1236"/>
      <c r="I30" s="1434"/>
      <c r="J30" s="1236"/>
      <c r="K30" s="1237"/>
      <c r="L30" s="1247"/>
      <c r="M30" s="1237"/>
      <c r="N30" s="1247"/>
      <c r="O30" s="1237"/>
    </row>
    <row r="31" spans="2:15" s="36" customFormat="1" ht="15" customHeight="1">
      <c r="B31" s="170" t="s">
        <v>15</v>
      </c>
      <c r="C31" s="38"/>
      <c r="D31" s="928" t="s">
        <v>794</v>
      </c>
      <c r="E31" s="181" t="s">
        <v>245</v>
      </c>
      <c r="F31" s="1402">
        <f t="shared" ref="F31" si="6">F32+F33</f>
        <v>0</v>
      </c>
      <c r="G31" s="1403">
        <f>G32+G33</f>
        <v>0</v>
      </c>
      <c r="H31" s="1404">
        <f t="shared" ref="H31:O31" si="7">H32+H33</f>
        <v>0</v>
      </c>
      <c r="I31" s="1435">
        <f t="shared" si="7"/>
        <v>0</v>
      </c>
      <c r="J31" s="1388">
        <f t="shared" si="7"/>
        <v>0</v>
      </c>
      <c r="K31" s="1389">
        <f t="shared" si="7"/>
        <v>0</v>
      </c>
      <c r="L31" s="1390">
        <f t="shared" si="7"/>
        <v>0</v>
      </c>
      <c r="M31" s="1389">
        <f t="shared" si="7"/>
        <v>0</v>
      </c>
      <c r="N31" s="1390">
        <f t="shared" si="7"/>
        <v>0</v>
      </c>
      <c r="O31" s="1389">
        <f t="shared" si="7"/>
        <v>0</v>
      </c>
    </row>
    <row r="32" spans="2:15" s="36" customFormat="1" ht="15" customHeight="1">
      <c r="B32" s="171" t="s">
        <v>16</v>
      </c>
      <c r="C32" s="37"/>
      <c r="D32" s="930" t="s">
        <v>795</v>
      </c>
      <c r="E32" s="183" t="s">
        <v>246</v>
      </c>
      <c r="F32" s="1402"/>
      <c r="G32" s="1237"/>
      <c r="H32" s="1236"/>
      <c r="I32" s="1434"/>
      <c r="J32" s="1236"/>
      <c r="K32" s="1237"/>
      <c r="L32" s="1247"/>
      <c r="M32" s="1237"/>
      <c r="N32" s="1247"/>
      <c r="O32" s="1237"/>
    </row>
    <row r="33" spans="2:15" s="36" customFormat="1" ht="15" customHeight="1">
      <c r="B33" s="170" t="s">
        <v>17</v>
      </c>
      <c r="C33" s="38"/>
      <c r="D33" s="930" t="s">
        <v>796</v>
      </c>
      <c r="E33" s="183" t="s">
        <v>247</v>
      </c>
      <c r="F33" s="1391"/>
      <c r="G33" s="1405"/>
      <c r="H33" s="1406"/>
      <c r="I33" s="1434"/>
      <c r="J33" s="1236"/>
      <c r="K33" s="1237"/>
      <c r="L33" s="1247"/>
      <c r="M33" s="1237"/>
      <c r="N33" s="1247"/>
      <c r="O33" s="1237"/>
    </row>
    <row r="34" spans="2:15" s="36" customFormat="1" ht="15" customHeight="1">
      <c r="B34" s="171" t="s">
        <v>18</v>
      </c>
      <c r="C34" s="37"/>
      <c r="D34" s="927" t="s">
        <v>397</v>
      </c>
      <c r="E34" s="188" t="s">
        <v>248</v>
      </c>
      <c r="F34" s="1402">
        <v>6590000</v>
      </c>
      <c r="G34" s="1403">
        <f>'[1]dazustebuli (2)'!$C$7</f>
        <v>3951338</v>
      </c>
      <c r="H34" s="1404">
        <f>3688593+2795</f>
        <v>3691388</v>
      </c>
      <c r="I34" s="1435">
        <v>1923813</v>
      </c>
      <c r="J34" s="1388">
        <f>J35+J36+J39+J40+J41+J42+J43+J44+J45+J46</f>
        <v>3612980</v>
      </c>
      <c r="K34" s="1389">
        <f t="shared" ref="K34:O34" si="8">K35+K36+K39+K40+K41+K42+K43+K44+K45+K46</f>
        <v>1840813</v>
      </c>
      <c r="L34" s="1390">
        <f t="shared" si="8"/>
        <v>3391658</v>
      </c>
      <c r="M34" s="1388">
        <f t="shared" si="8"/>
        <v>1822158</v>
      </c>
      <c r="N34" s="1388">
        <f t="shared" si="8"/>
        <v>2769027</v>
      </c>
      <c r="O34" s="1388">
        <f t="shared" si="8"/>
        <v>1818411</v>
      </c>
    </row>
    <row r="35" spans="2:15" s="36" customFormat="1" ht="15" customHeight="1">
      <c r="B35" s="170" t="s">
        <v>11</v>
      </c>
      <c r="C35" s="38"/>
      <c r="D35" s="929" t="s">
        <v>797</v>
      </c>
      <c r="E35" s="181" t="s">
        <v>659</v>
      </c>
      <c r="F35" s="1407"/>
      <c r="G35" s="1405"/>
      <c r="H35" s="1406"/>
      <c r="I35" s="1434"/>
      <c r="J35" s="1236">
        <f>647120+900</f>
        <v>648020</v>
      </c>
      <c r="K35" s="1237">
        <f>1787371</f>
        <v>1787371</v>
      </c>
      <c r="L35" s="1247">
        <f>637781+875</f>
        <v>638656</v>
      </c>
      <c r="M35" s="1237">
        <v>1777867</v>
      </c>
      <c r="N35" s="1247">
        <v>638656</v>
      </c>
      <c r="O35" s="1237">
        <v>1777817</v>
      </c>
    </row>
    <row r="36" spans="2:15" s="36" customFormat="1" ht="15" customHeight="1">
      <c r="B36" s="171" t="s">
        <v>12</v>
      </c>
      <c r="C36" s="37"/>
      <c r="D36" s="929" t="s">
        <v>798</v>
      </c>
      <c r="E36" s="181" t="s">
        <v>249</v>
      </c>
      <c r="F36" s="1238"/>
      <c r="G36" s="1238">
        <f t="shared" ref="G36:O36" si="9">SUM(G37:G38)</f>
        <v>0</v>
      </c>
      <c r="H36" s="1238">
        <f t="shared" si="9"/>
        <v>0</v>
      </c>
      <c r="I36" s="1438">
        <f t="shared" si="9"/>
        <v>0</v>
      </c>
      <c r="J36" s="1238">
        <f t="shared" si="9"/>
        <v>16689</v>
      </c>
      <c r="K36" s="1446">
        <f t="shared" si="9"/>
        <v>11100</v>
      </c>
      <c r="L36" s="1442">
        <f t="shared" si="9"/>
        <v>16684</v>
      </c>
      <c r="M36" s="1238">
        <f t="shared" si="9"/>
        <v>7212</v>
      </c>
      <c r="N36" s="1238">
        <f t="shared" si="9"/>
        <v>16684</v>
      </c>
      <c r="O36" s="1238">
        <f t="shared" si="9"/>
        <v>7202</v>
      </c>
    </row>
    <row r="37" spans="2:15" s="36" customFormat="1" ht="15" customHeight="1">
      <c r="B37" s="171"/>
      <c r="C37" s="37"/>
      <c r="D37" s="1163" t="s">
        <v>1031</v>
      </c>
      <c r="E37" s="1164" t="s">
        <v>1033</v>
      </c>
      <c r="F37" s="1238"/>
      <c r="G37" s="1237"/>
      <c r="H37" s="1236"/>
      <c r="I37" s="1434"/>
      <c r="J37" s="1236">
        <v>3660</v>
      </c>
      <c r="K37" s="1237">
        <v>2500</v>
      </c>
      <c r="L37" s="1247">
        <v>3655</v>
      </c>
      <c r="M37" s="1237">
        <v>790</v>
      </c>
      <c r="N37" s="1247">
        <v>3655</v>
      </c>
      <c r="O37" s="1237">
        <v>780</v>
      </c>
    </row>
    <row r="38" spans="2:15" s="36" customFormat="1" ht="15" customHeight="1">
      <c r="B38" s="171"/>
      <c r="C38" s="37"/>
      <c r="D38" s="1163" t="s">
        <v>1032</v>
      </c>
      <c r="E38" s="1164" t="s">
        <v>1034</v>
      </c>
      <c r="F38" s="1238"/>
      <c r="G38" s="1237"/>
      <c r="H38" s="1236"/>
      <c r="I38" s="1434"/>
      <c r="J38" s="1236">
        <v>13029</v>
      </c>
      <c r="K38" s="1237">
        <v>8600</v>
      </c>
      <c r="L38" s="1247">
        <v>13029</v>
      </c>
      <c r="M38" s="1237">
        <v>6422</v>
      </c>
      <c r="N38" s="1247">
        <v>13029</v>
      </c>
      <c r="O38" s="1237">
        <v>6422</v>
      </c>
    </row>
    <row r="39" spans="2:15" s="36" customFormat="1" ht="15" customHeight="1">
      <c r="B39" s="170" t="s">
        <v>13</v>
      </c>
      <c r="C39" s="38"/>
      <c r="D39" s="929" t="s">
        <v>799</v>
      </c>
      <c r="E39" s="181" t="s">
        <v>250</v>
      </c>
      <c r="F39" s="1238"/>
      <c r="G39" s="1237"/>
      <c r="H39" s="1236"/>
      <c r="I39" s="1434"/>
      <c r="J39" s="1236">
        <v>2882596</v>
      </c>
      <c r="K39" s="1237">
        <v>14982</v>
      </c>
      <c r="L39" s="1247">
        <v>2681532</v>
      </c>
      <c r="M39" s="1237">
        <v>12395</v>
      </c>
      <c r="N39" s="1247">
        <v>2051974</v>
      </c>
      <c r="O39" s="1237">
        <v>17429</v>
      </c>
    </row>
    <row r="40" spans="2:15" s="36" customFormat="1" ht="15" customHeight="1">
      <c r="B40" s="171" t="s">
        <v>19</v>
      </c>
      <c r="C40" s="37"/>
      <c r="D40" s="929" t="s">
        <v>800</v>
      </c>
      <c r="E40" s="181" t="s">
        <v>251</v>
      </c>
      <c r="F40" s="1238"/>
      <c r="G40" s="1237"/>
      <c r="H40" s="1236"/>
      <c r="I40" s="1434"/>
      <c r="J40" s="1236"/>
      <c r="K40" s="1237">
        <v>1269</v>
      </c>
      <c r="L40" s="1247"/>
      <c r="M40" s="1237">
        <v>1133</v>
      </c>
      <c r="N40" s="1247"/>
      <c r="O40" s="1237">
        <v>1146</v>
      </c>
    </row>
    <row r="41" spans="2:15" s="36" customFormat="1" ht="15" customHeight="1">
      <c r="B41" s="170" t="s">
        <v>20</v>
      </c>
      <c r="C41" s="38"/>
      <c r="D41" s="929" t="s">
        <v>801</v>
      </c>
      <c r="E41" s="181" t="s">
        <v>252</v>
      </c>
      <c r="F41" s="1238"/>
      <c r="G41" s="1237"/>
      <c r="H41" s="1236"/>
      <c r="I41" s="1434"/>
      <c r="J41" s="1236"/>
      <c r="K41" s="1237"/>
      <c r="L41" s="1247"/>
      <c r="M41" s="1237"/>
      <c r="N41" s="1247"/>
      <c r="O41" s="1237"/>
    </row>
    <row r="42" spans="2:15" s="36" customFormat="1" ht="15" customHeight="1">
      <c r="B42" s="171" t="s">
        <v>22</v>
      </c>
      <c r="C42" s="37"/>
      <c r="D42" s="929" t="s">
        <v>802</v>
      </c>
      <c r="E42" s="184" t="s">
        <v>253</v>
      </c>
      <c r="F42" s="1238"/>
      <c r="G42" s="1237"/>
      <c r="H42" s="1236"/>
      <c r="I42" s="1434"/>
      <c r="J42" s="1236"/>
      <c r="K42" s="1237"/>
      <c r="L42" s="1247"/>
      <c r="M42" s="1237"/>
      <c r="N42" s="1247"/>
      <c r="O42" s="1237"/>
    </row>
    <row r="43" spans="2:15" s="36" customFormat="1" ht="25.5">
      <c r="B43" s="172" t="s">
        <v>23</v>
      </c>
      <c r="C43" s="103"/>
      <c r="D43" s="932" t="s">
        <v>803</v>
      </c>
      <c r="E43" s="190" t="s">
        <v>254</v>
      </c>
      <c r="F43" s="1408"/>
      <c r="G43" s="1249"/>
      <c r="H43" s="1409"/>
      <c r="I43" s="1439"/>
      <c r="J43" s="1236"/>
      <c r="K43" s="1237"/>
      <c r="L43" s="1443"/>
      <c r="M43" s="1249"/>
      <c r="N43" s="1248"/>
      <c r="O43" s="1249"/>
    </row>
    <row r="44" spans="2:15" s="36" customFormat="1" ht="25.5">
      <c r="B44" s="173" t="s">
        <v>24</v>
      </c>
      <c r="C44" s="85"/>
      <c r="D44" s="933" t="s">
        <v>804</v>
      </c>
      <c r="E44" s="190" t="s">
        <v>255</v>
      </c>
      <c r="F44" s="1408"/>
      <c r="G44" s="1249"/>
      <c r="H44" s="1410"/>
      <c r="I44" s="1439"/>
      <c r="J44" s="1236">
        <v>29149</v>
      </c>
      <c r="K44" s="1237">
        <v>250</v>
      </c>
      <c r="L44" s="1248">
        <v>23683</v>
      </c>
      <c r="M44" s="1249">
        <v>250</v>
      </c>
      <c r="N44" s="1248">
        <v>24525</v>
      </c>
      <c r="O44" s="1249">
        <v>550</v>
      </c>
    </row>
    <row r="45" spans="2:15" s="36" customFormat="1" ht="13.5" customHeight="1">
      <c r="B45" s="171" t="s">
        <v>25</v>
      </c>
      <c r="C45" s="37"/>
      <c r="D45" s="929" t="s">
        <v>805</v>
      </c>
      <c r="E45" s="181" t="s">
        <v>256</v>
      </c>
      <c r="F45" s="1238"/>
      <c r="G45" s="1411"/>
      <c r="H45" s="1236"/>
      <c r="I45" s="1434"/>
      <c r="J45" s="1236"/>
      <c r="K45" s="1237"/>
      <c r="L45" s="1247"/>
      <c r="M45" s="1237"/>
      <c r="N45" s="1247"/>
      <c r="O45" s="1237"/>
    </row>
    <row r="46" spans="2:15" s="36" customFormat="1" ht="15" customHeight="1" thickBot="1">
      <c r="B46" s="175" t="s">
        <v>26</v>
      </c>
      <c r="C46" s="176"/>
      <c r="D46" s="934" t="s">
        <v>806</v>
      </c>
      <c r="E46" s="191" t="s">
        <v>257</v>
      </c>
      <c r="F46" s="1412"/>
      <c r="G46" s="1251"/>
      <c r="H46" s="1239"/>
      <c r="I46" s="1440"/>
      <c r="J46" s="1447">
        <v>36526</v>
      </c>
      <c r="K46" s="1448">
        <v>25841</v>
      </c>
      <c r="L46" s="1250">
        <v>31103</v>
      </c>
      <c r="M46" s="1251">
        <v>23301</v>
      </c>
      <c r="N46" s="1250">
        <v>37188</v>
      </c>
      <c r="O46" s="1251">
        <v>14267</v>
      </c>
    </row>
    <row r="47" spans="2:15" ht="41.25" customHeight="1">
      <c r="B47" s="1704" t="s">
        <v>0</v>
      </c>
      <c r="C47" s="1708"/>
      <c r="D47" s="1702" t="s">
        <v>441</v>
      </c>
      <c r="E47" s="1706" t="s">
        <v>21</v>
      </c>
      <c r="F47" s="1710" t="s">
        <v>232</v>
      </c>
      <c r="G47" s="1711"/>
      <c r="H47" s="1710" t="s">
        <v>233</v>
      </c>
      <c r="I47" s="1711"/>
      <c r="J47" s="1710" t="s">
        <v>234</v>
      </c>
      <c r="K47" s="1711"/>
      <c r="L47" s="1710" t="s">
        <v>160</v>
      </c>
      <c r="M47" s="1711"/>
      <c r="N47" s="1712" t="s">
        <v>387</v>
      </c>
      <c r="O47" s="1711"/>
    </row>
    <row r="48" spans="2:15" s="36" customFormat="1" ht="63" customHeight="1" thickBot="1">
      <c r="B48" s="1705"/>
      <c r="C48" s="1709"/>
      <c r="D48" s="1703"/>
      <c r="E48" s="1707"/>
      <c r="F48" s="1413" t="s">
        <v>385</v>
      </c>
      <c r="G48" s="1414" t="s">
        <v>386</v>
      </c>
      <c r="H48" s="1413" t="s">
        <v>385</v>
      </c>
      <c r="I48" s="1414" t="s">
        <v>386</v>
      </c>
      <c r="J48" s="1413" t="s">
        <v>385</v>
      </c>
      <c r="K48" s="1414" t="s">
        <v>386</v>
      </c>
      <c r="L48" s="1413" t="s">
        <v>385</v>
      </c>
      <c r="M48" s="1414" t="s">
        <v>386</v>
      </c>
      <c r="N48" s="1415" t="s">
        <v>385</v>
      </c>
      <c r="O48" s="1414" t="s">
        <v>386</v>
      </c>
    </row>
    <row r="49" spans="2:15" s="36" customFormat="1" ht="15" customHeight="1">
      <c r="B49" s="174" t="s">
        <v>27</v>
      </c>
      <c r="C49" s="39"/>
      <c r="D49" s="935" t="s">
        <v>807</v>
      </c>
      <c r="E49" s="192" t="s">
        <v>258</v>
      </c>
      <c r="F49" s="1416"/>
      <c r="G49" s="1417"/>
      <c r="H49" s="1418"/>
      <c r="I49" s="1417"/>
      <c r="J49" s="1418"/>
      <c r="K49" s="1417"/>
      <c r="L49" s="1418"/>
      <c r="M49" s="1417"/>
      <c r="N49" s="1419"/>
      <c r="O49" s="1417"/>
    </row>
    <row r="50" spans="2:15" s="36" customFormat="1" ht="15" customHeight="1">
      <c r="B50" s="174" t="s">
        <v>28</v>
      </c>
      <c r="C50" s="39"/>
      <c r="D50" s="927" t="s">
        <v>808</v>
      </c>
      <c r="E50" s="181" t="s">
        <v>259</v>
      </c>
      <c r="F50" s="1402">
        <f>F51+F56+F57</f>
        <v>0</v>
      </c>
      <c r="G50" s="1237">
        <f>G51+G56+G57</f>
        <v>0</v>
      </c>
      <c r="H50" s="1236">
        <f t="shared" ref="H50:N50" si="10">H51+H56+H57</f>
        <v>0</v>
      </c>
      <c r="I50" s="1237">
        <f t="shared" si="10"/>
        <v>0</v>
      </c>
      <c r="J50" s="1236">
        <f t="shared" si="10"/>
        <v>0</v>
      </c>
      <c r="K50" s="1237">
        <f t="shared" si="10"/>
        <v>0</v>
      </c>
      <c r="L50" s="1236">
        <f t="shared" si="10"/>
        <v>0</v>
      </c>
      <c r="M50" s="1237">
        <f t="shared" si="10"/>
        <v>0</v>
      </c>
      <c r="N50" s="1247">
        <f t="shared" si="10"/>
        <v>0</v>
      </c>
      <c r="O50" s="1237">
        <v>23</v>
      </c>
    </row>
    <row r="51" spans="2:15" s="36" customFormat="1" ht="15" customHeight="1">
      <c r="B51" s="171" t="s">
        <v>29</v>
      </c>
      <c r="C51" s="39"/>
      <c r="D51" s="940" t="s">
        <v>809</v>
      </c>
      <c r="E51" s="182" t="s">
        <v>260</v>
      </c>
      <c r="F51" s="1420">
        <f>SUM(F52:F55)</f>
        <v>0</v>
      </c>
      <c r="G51" s="1249">
        <f>SUM(G52:G55)</f>
        <v>0</v>
      </c>
      <c r="H51" s="1410">
        <f t="shared" ref="H51:N51" si="11">SUM(H52:H55)</f>
        <v>0</v>
      </c>
      <c r="I51" s="1421">
        <f t="shared" si="11"/>
        <v>0</v>
      </c>
      <c r="J51" s="1422">
        <f t="shared" si="11"/>
        <v>0</v>
      </c>
      <c r="K51" s="1421">
        <f t="shared" si="11"/>
        <v>0</v>
      </c>
      <c r="L51" s="1422">
        <f t="shared" si="11"/>
        <v>0</v>
      </c>
      <c r="M51" s="1421">
        <f t="shared" si="11"/>
        <v>0</v>
      </c>
      <c r="N51" s="1423">
        <f t="shared" si="11"/>
        <v>0</v>
      </c>
      <c r="O51" s="1421">
        <f>SUM(O52:O55)</f>
        <v>0</v>
      </c>
    </row>
    <row r="52" spans="2:15" s="36" customFormat="1" ht="15" customHeight="1">
      <c r="B52" s="174" t="s">
        <v>30</v>
      </c>
      <c r="C52" s="39"/>
      <c r="D52" s="942" t="s">
        <v>810</v>
      </c>
      <c r="E52" s="183" t="s">
        <v>261</v>
      </c>
      <c r="F52" s="1424"/>
      <c r="G52" s="1249"/>
      <c r="H52" s="1410"/>
      <c r="I52" s="1421"/>
      <c r="J52" s="1422"/>
      <c r="K52" s="1421"/>
      <c r="L52" s="1422"/>
      <c r="M52" s="1421"/>
      <c r="N52" s="1423"/>
      <c r="O52" s="1421"/>
    </row>
    <row r="53" spans="2:15" s="36" customFormat="1" ht="15" customHeight="1">
      <c r="B53" s="171" t="s">
        <v>31</v>
      </c>
      <c r="C53" s="37"/>
      <c r="D53" s="942" t="s">
        <v>811</v>
      </c>
      <c r="E53" s="183" t="s">
        <v>262</v>
      </c>
      <c r="F53" s="1424"/>
      <c r="G53" s="1249"/>
      <c r="H53" s="1410"/>
      <c r="I53" s="1421"/>
      <c r="J53" s="1422"/>
      <c r="K53" s="1421"/>
      <c r="L53" s="1422"/>
      <c r="M53" s="1421"/>
      <c r="N53" s="1423"/>
      <c r="O53" s="1421"/>
    </row>
    <row r="54" spans="2:15" s="36" customFormat="1" ht="15" customHeight="1">
      <c r="B54" s="174" t="s">
        <v>32</v>
      </c>
      <c r="C54" s="39"/>
      <c r="D54" s="942" t="s">
        <v>812</v>
      </c>
      <c r="E54" s="183" t="s">
        <v>263</v>
      </c>
      <c r="F54" s="1424"/>
      <c r="G54" s="1249"/>
      <c r="H54" s="1410"/>
      <c r="I54" s="1421"/>
      <c r="J54" s="1422"/>
      <c r="K54" s="1421"/>
      <c r="L54" s="1422"/>
      <c r="M54" s="1421"/>
      <c r="N54" s="1423"/>
      <c r="O54" s="1421"/>
    </row>
    <row r="55" spans="2:15" s="36" customFormat="1" ht="15" customHeight="1">
      <c r="B55" s="171" t="s">
        <v>33</v>
      </c>
      <c r="C55" s="37"/>
      <c r="D55" s="942" t="s">
        <v>813</v>
      </c>
      <c r="E55" s="183" t="s">
        <v>264</v>
      </c>
      <c r="F55" s="1424"/>
      <c r="G55" s="1249"/>
      <c r="H55" s="1410"/>
      <c r="I55" s="1421"/>
      <c r="J55" s="1422"/>
      <c r="K55" s="1421"/>
      <c r="L55" s="1422"/>
      <c r="M55" s="1421"/>
      <c r="N55" s="1423"/>
      <c r="O55" s="1421"/>
    </row>
    <row r="56" spans="2:15" s="36" customFormat="1" ht="25.5">
      <c r="B56" s="174" t="s">
        <v>34</v>
      </c>
      <c r="C56" s="104"/>
      <c r="D56" s="941" t="s">
        <v>814</v>
      </c>
      <c r="E56" s="181" t="s">
        <v>265</v>
      </c>
      <c r="F56" s="1420"/>
      <c r="G56" s="1249"/>
      <c r="H56" s="1410"/>
      <c r="I56" s="1237"/>
      <c r="J56" s="1236"/>
      <c r="K56" s="1237"/>
      <c r="L56" s="1236"/>
      <c r="M56" s="1237"/>
      <c r="N56" s="1247"/>
      <c r="O56" s="1237"/>
    </row>
    <row r="57" spans="2:15" s="36" customFormat="1" ht="25.5">
      <c r="B57" s="171" t="s">
        <v>35</v>
      </c>
      <c r="C57" s="37"/>
      <c r="D57" s="928" t="s">
        <v>815</v>
      </c>
      <c r="E57" s="181" t="s">
        <v>266</v>
      </c>
      <c r="F57" s="1420"/>
      <c r="G57" s="1249"/>
      <c r="H57" s="1410"/>
      <c r="I57" s="1237"/>
      <c r="J57" s="1236"/>
      <c r="K57" s="1237"/>
      <c r="L57" s="1236"/>
      <c r="M57" s="1237"/>
      <c r="N57" s="1247"/>
      <c r="O57" s="1237"/>
    </row>
    <row r="58" spans="2:15" s="36" customFormat="1" ht="15" customHeight="1">
      <c r="B58" s="174" t="s">
        <v>36</v>
      </c>
      <c r="C58" s="39"/>
      <c r="D58" s="935" t="s">
        <v>816</v>
      </c>
      <c r="E58" s="181" t="s">
        <v>267</v>
      </c>
      <c r="F58" s="1402"/>
      <c r="G58" s="1237"/>
      <c r="H58" s="1236"/>
      <c r="I58" s="1237"/>
      <c r="J58" s="1236"/>
      <c r="K58" s="1237"/>
      <c r="L58" s="1236"/>
      <c r="M58" s="1237"/>
      <c r="N58" s="1247"/>
      <c r="O58" s="1237"/>
    </row>
    <row r="59" spans="2:15" s="36" customFormat="1" ht="15" customHeight="1">
      <c r="B59" s="171" t="s">
        <v>37</v>
      </c>
      <c r="C59" s="37"/>
      <c r="D59" s="936" t="s">
        <v>817</v>
      </c>
      <c r="E59" s="181" t="s">
        <v>268</v>
      </c>
      <c r="F59" s="1402">
        <f>F60+F63+F66</f>
        <v>0</v>
      </c>
      <c r="G59" s="1237">
        <f>G60+G63+G66</f>
        <v>0</v>
      </c>
      <c r="H59" s="1236">
        <f t="shared" ref="H59:N59" si="12">H60+H63+H66</f>
        <v>0</v>
      </c>
      <c r="I59" s="1237">
        <f t="shared" si="12"/>
        <v>0</v>
      </c>
      <c r="J59" s="1236">
        <f t="shared" si="12"/>
        <v>0</v>
      </c>
      <c r="K59" s="1237">
        <f t="shared" si="12"/>
        <v>0</v>
      </c>
      <c r="L59" s="1236">
        <f t="shared" si="12"/>
        <v>0</v>
      </c>
      <c r="M59" s="1237">
        <f t="shared" si="12"/>
        <v>0</v>
      </c>
      <c r="N59" s="1237">
        <f t="shared" si="12"/>
        <v>47049</v>
      </c>
      <c r="O59" s="1237">
        <f>O60+O63+O66</f>
        <v>11880</v>
      </c>
    </row>
    <row r="60" spans="2:15" s="36" customFormat="1" ht="15" customHeight="1">
      <c r="B60" s="174" t="s">
        <v>38</v>
      </c>
      <c r="C60" s="39"/>
      <c r="D60" s="943" t="s">
        <v>818</v>
      </c>
      <c r="E60" s="181" t="s">
        <v>269</v>
      </c>
      <c r="F60" s="1402">
        <f>F61+F62</f>
        <v>0</v>
      </c>
      <c r="G60" s="1237">
        <f>G61+G62</f>
        <v>0</v>
      </c>
      <c r="H60" s="1236">
        <f t="shared" ref="H60:N60" si="13">H61+H62</f>
        <v>0</v>
      </c>
      <c r="I60" s="1237">
        <f t="shared" si="13"/>
        <v>0</v>
      </c>
      <c r="J60" s="1236">
        <f t="shared" si="13"/>
        <v>0</v>
      </c>
      <c r="K60" s="1237">
        <f t="shared" si="13"/>
        <v>0</v>
      </c>
      <c r="L60" s="1236">
        <f t="shared" si="13"/>
        <v>0</v>
      </c>
      <c r="M60" s="1237">
        <f t="shared" si="13"/>
        <v>0</v>
      </c>
      <c r="N60" s="1247">
        <f t="shared" si="13"/>
        <v>0</v>
      </c>
      <c r="O60" s="1237">
        <f>O61+O62</f>
        <v>0</v>
      </c>
    </row>
    <row r="61" spans="2:15" s="36" customFormat="1" ht="15" customHeight="1">
      <c r="B61" s="171" t="s">
        <v>39</v>
      </c>
      <c r="C61" s="37"/>
      <c r="D61" s="942" t="s">
        <v>819</v>
      </c>
      <c r="E61" s="183" t="s">
        <v>270</v>
      </c>
      <c r="F61" s="1424"/>
      <c r="G61" s="1249"/>
      <c r="H61" s="1410"/>
      <c r="I61" s="1249"/>
      <c r="J61" s="1410"/>
      <c r="K61" s="1249"/>
      <c r="L61" s="1410"/>
      <c r="M61" s="1249"/>
      <c r="N61" s="1248"/>
      <c r="O61" s="1249"/>
    </row>
    <row r="62" spans="2:15" s="36" customFormat="1" ht="15" customHeight="1">
      <c r="B62" s="174" t="s">
        <v>40</v>
      </c>
      <c r="C62" s="39"/>
      <c r="D62" s="942" t="s">
        <v>820</v>
      </c>
      <c r="E62" s="183" t="s">
        <v>271</v>
      </c>
      <c r="F62" s="1424"/>
      <c r="G62" s="1249"/>
      <c r="H62" s="1410"/>
      <c r="I62" s="1249"/>
      <c r="J62" s="1410"/>
      <c r="K62" s="1249"/>
      <c r="L62" s="1410"/>
      <c r="M62" s="1249"/>
      <c r="N62" s="1248"/>
      <c r="O62" s="1249"/>
    </row>
    <row r="63" spans="2:15" s="36" customFormat="1" ht="15" customHeight="1">
      <c r="B63" s="171" t="s">
        <v>51</v>
      </c>
      <c r="C63" s="37"/>
      <c r="D63" s="943" t="s">
        <v>821</v>
      </c>
      <c r="E63" s="184" t="s">
        <v>272</v>
      </c>
      <c r="F63" s="1420">
        <f t="shared" ref="F63" si="14">F64+F65</f>
        <v>0</v>
      </c>
      <c r="G63" s="1249">
        <f>G64+G65</f>
        <v>0</v>
      </c>
      <c r="H63" s="1410">
        <f t="shared" ref="H63:O63" si="15">H64+H65</f>
        <v>0</v>
      </c>
      <c r="I63" s="1249">
        <f t="shared" si="15"/>
        <v>0</v>
      </c>
      <c r="J63" s="1410">
        <f t="shared" si="15"/>
        <v>0</v>
      </c>
      <c r="K63" s="1249">
        <f t="shared" si="15"/>
        <v>0</v>
      </c>
      <c r="L63" s="1410">
        <f t="shared" si="15"/>
        <v>0</v>
      </c>
      <c r="M63" s="1249">
        <f t="shared" si="15"/>
        <v>0</v>
      </c>
      <c r="N63" s="1248">
        <f t="shared" si="15"/>
        <v>0</v>
      </c>
      <c r="O63" s="1249">
        <f t="shared" si="15"/>
        <v>0</v>
      </c>
    </row>
    <row r="64" spans="2:15" s="36" customFormat="1" ht="15" customHeight="1">
      <c r="B64" s="174" t="s">
        <v>41</v>
      </c>
      <c r="C64" s="39"/>
      <c r="D64" s="942" t="s">
        <v>822</v>
      </c>
      <c r="E64" s="183" t="s">
        <v>273</v>
      </c>
      <c r="F64" s="1424"/>
      <c r="G64" s="1249"/>
      <c r="H64" s="1410"/>
      <c r="I64" s="1425"/>
      <c r="J64" s="1410"/>
      <c r="K64" s="1425"/>
      <c r="L64" s="1410"/>
      <c r="M64" s="1249"/>
      <c r="N64" s="1248"/>
      <c r="O64" s="1249"/>
    </row>
    <row r="65" spans="2:15" s="36" customFormat="1" ht="15" customHeight="1">
      <c r="B65" s="171" t="s">
        <v>43</v>
      </c>
      <c r="C65" s="37"/>
      <c r="D65" s="942" t="s">
        <v>823</v>
      </c>
      <c r="E65" s="183" t="s">
        <v>274</v>
      </c>
      <c r="F65" s="1424"/>
      <c r="G65" s="1249"/>
      <c r="H65" s="1410"/>
      <c r="I65" s="1425"/>
      <c r="J65" s="1410"/>
      <c r="K65" s="1425"/>
      <c r="L65" s="1410"/>
      <c r="M65" s="1249"/>
      <c r="N65" s="1248"/>
      <c r="O65" s="1249"/>
    </row>
    <row r="66" spans="2:15" s="36" customFormat="1" ht="15" customHeight="1">
      <c r="B66" s="171" t="s">
        <v>44</v>
      </c>
      <c r="C66" s="37"/>
      <c r="D66" s="943" t="s">
        <v>824</v>
      </c>
      <c r="E66" s="184" t="s">
        <v>275</v>
      </c>
      <c r="F66" s="1420">
        <f t="shared" ref="F66" si="16">F67+F68</f>
        <v>0</v>
      </c>
      <c r="G66" s="1249">
        <f>G67+G68</f>
        <v>0</v>
      </c>
      <c r="H66" s="1410">
        <f t="shared" ref="H66:O66" si="17">H67+H68</f>
        <v>0</v>
      </c>
      <c r="I66" s="1425">
        <f t="shared" si="17"/>
        <v>0</v>
      </c>
      <c r="J66" s="1410">
        <f t="shared" si="17"/>
        <v>0</v>
      </c>
      <c r="K66" s="1425">
        <f t="shared" si="17"/>
        <v>0</v>
      </c>
      <c r="L66" s="1410">
        <f t="shared" si="17"/>
        <v>0</v>
      </c>
      <c r="M66" s="1249">
        <f t="shared" si="17"/>
        <v>0</v>
      </c>
      <c r="N66" s="1248">
        <f t="shared" si="17"/>
        <v>47049</v>
      </c>
      <c r="O66" s="1249">
        <f t="shared" si="17"/>
        <v>11880</v>
      </c>
    </row>
    <row r="67" spans="2:15" s="36" customFormat="1" ht="15" customHeight="1">
      <c r="B67" s="171" t="s">
        <v>45</v>
      </c>
      <c r="C67" s="37"/>
      <c r="D67" s="942" t="s">
        <v>825</v>
      </c>
      <c r="E67" s="183" t="s">
        <v>276</v>
      </c>
      <c r="F67" s="1424"/>
      <c r="G67" s="1249"/>
      <c r="H67" s="1410"/>
      <c r="I67" s="1425"/>
      <c r="J67" s="1410"/>
      <c r="K67" s="1425"/>
      <c r="L67" s="1410"/>
      <c r="M67" s="1249"/>
      <c r="N67" s="1248">
        <v>47049</v>
      </c>
      <c r="O67" s="1249">
        <v>11880</v>
      </c>
    </row>
    <row r="68" spans="2:15" s="36" customFormat="1" ht="15" customHeight="1">
      <c r="B68" s="174" t="s">
        <v>46</v>
      </c>
      <c r="C68" s="39"/>
      <c r="D68" s="942" t="s">
        <v>826</v>
      </c>
      <c r="E68" s="183" t="s">
        <v>277</v>
      </c>
      <c r="F68" s="1424"/>
      <c r="G68" s="1249"/>
      <c r="H68" s="1410"/>
      <c r="I68" s="1425"/>
      <c r="J68" s="1410"/>
      <c r="K68" s="1425"/>
      <c r="L68" s="1410"/>
      <c r="M68" s="1249"/>
      <c r="N68" s="1248"/>
      <c r="O68" s="1249"/>
    </row>
    <row r="69" spans="2:15" s="36" customFormat="1" ht="15" customHeight="1">
      <c r="B69" s="171" t="s">
        <v>47</v>
      </c>
      <c r="C69" s="37"/>
      <c r="D69" s="937" t="s">
        <v>827</v>
      </c>
      <c r="E69" s="181" t="s">
        <v>278</v>
      </c>
      <c r="F69" s="1402">
        <f>F70+F73+F76</f>
        <v>15000</v>
      </c>
      <c r="G69" s="1237">
        <f>G70+G73+G76</f>
        <v>6000</v>
      </c>
      <c r="H69" s="1236">
        <f t="shared" ref="H69:N69" si="18">H70+H73+H76</f>
        <v>6500</v>
      </c>
      <c r="I69" s="1405">
        <f t="shared" si="18"/>
        <v>5000</v>
      </c>
      <c r="J69" s="1406">
        <f t="shared" si="18"/>
        <v>4965</v>
      </c>
      <c r="K69" s="1405">
        <f t="shared" si="18"/>
        <v>1375</v>
      </c>
      <c r="L69" s="1406">
        <f t="shared" si="18"/>
        <v>4596</v>
      </c>
      <c r="M69" s="1405">
        <f t="shared" si="18"/>
        <v>1368</v>
      </c>
      <c r="N69" s="1252">
        <f t="shared" si="18"/>
        <v>4596</v>
      </c>
      <c r="O69" s="1405">
        <f>O70+O73+O76</f>
        <v>1368</v>
      </c>
    </row>
    <row r="70" spans="2:15" s="36" customFormat="1" ht="15" customHeight="1">
      <c r="B70" s="174" t="s">
        <v>52</v>
      </c>
      <c r="C70" s="39"/>
      <c r="D70" s="943" t="s">
        <v>828</v>
      </c>
      <c r="E70" s="181" t="s">
        <v>279</v>
      </c>
      <c r="F70" s="1416">
        <f>F71+F72</f>
        <v>0</v>
      </c>
      <c r="G70" s="1417">
        <f>G71+G72</f>
        <v>0</v>
      </c>
      <c r="H70" s="1418">
        <f t="shared" ref="H70:N70" si="19">H71+H72</f>
        <v>0</v>
      </c>
      <c r="I70" s="1426">
        <f t="shared" si="19"/>
        <v>0</v>
      </c>
      <c r="J70" s="1427">
        <f t="shared" si="19"/>
        <v>0</v>
      </c>
      <c r="K70" s="1426">
        <f t="shared" si="19"/>
        <v>0</v>
      </c>
      <c r="L70" s="1427">
        <f t="shared" si="19"/>
        <v>0</v>
      </c>
      <c r="M70" s="1426">
        <f t="shared" si="19"/>
        <v>0</v>
      </c>
      <c r="N70" s="1428">
        <f t="shared" si="19"/>
        <v>0</v>
      </c>
      <c r="O70" s="1426">
        <f>O71+O72</f>
        <v>0</v>
      </c>
    </row>
    <row r="71" spans="2:15" s="36" customFormat="1" ht="15" customHeight="1">
      <c r="B71" s="171" t="s">
        <v>53</v>
      </c>
      <c r="C71" s="37"/>
      <c r="D71" s="942" t="s">
        <v>829</v>
      </c>
      <c r="E71" s="183" t="s">
        <v>280</v>
      </c>
      <c r="F71" s="1391"/>
      <c r="G71" s="1405"/>
      <c r="H71" s="1427"/>
      <c r="I71" s="1426"/>
      <c r="J71" s="1427"/>
      <c r="K71" s="1426"/>
      <c r="L71" s="1427"/>
      <c r="M71" s="1240"/>
      <c r="N71" s="1428"/>
      <c r="O71" s="1426"/>
    </row>
    <row r="72" spans="2:15" s="36" customFormat="1" ht="15" customHeight="1">
      <c r="B72" s="174" t="s">
        <v>54</v>
      </c>
      <c r="C72" s="39"/>
      <c r="D72" s="942" t="s">
        <v>830</v>
      </c>
      <c r="E72" s="183" t="s">
        <v>281</v>
      </c>
      <c r="F72" s="1391"/>
      <c r="G72" s="1405"/>
      <c r="H72" s="1427"/>
      <c r="I72" s="1426"/>
      <c r="J72" s="1427"/>
      <c r="K72" s="1426"/>
      <c r="L72" s="1427"/>
      <c r="M72" s="1426"/>
      <c r="N72" s="1428"/>
      <c r="O72" s="1426"/>
    </row>
    <row r="73" spans="2:15" s="36" customFormat="1" ht="15" customHeight="1">
      <c r="B73" s="171" t="s">
        <v>56</v>
      </c>
      <c r="C73" s="37"/>
      <c r="D73" s="943" t="s">
        <v>831</v>
      </c>
      <c r="E73" s="181" t="s">
        <v>282</v>
      </c>
      <c r="F73" s="1402">
        <f t="shared" ref="F73" si="20">F74+F75</f>
        <v>15000</v>
      </c>
      <c r="G73" s="1237">
        <f>G74+G75</f>
        <v>6000</v>
      </c>
      <c r="H73" s="1236">
        <f t="shared" ref="H73:O73" si="21">H74+H75</f>
        <v>6500</v>
      </c>
      <c r="I73" s="1237">
        <f t="shared" si="21"/>
        <v>0</v>
      </c>
      <c r="J73" s="1236">
        <f t="shared" si="21"/>
        <v>0</v>
      </c>
      <c r="K73" s="1405">
        <f t="shared" si="21"/>
        <v>0</v>
      </c>
      <c r="L73" s="1406">
        <f t="shared" si="21"/>
        <v>0</v>
      </c>
      <c r="M73" s="1405">
        <f t="shared" si="21"/>
        <v>0</v>
      </c>
      <c r="N73" s="1252">
        <f t="shared" si="21"/>
        <v>0</v>
      </c>
      <c r="O73" s="1405">
        <f t="shared" si="21"/>
        <v>0</v>
      </c>
    </row>
    <row r="74" spans="2:15" s="36" customFormat="1" ht="15" customHeight="1">
      <c r="B74" s="174" t="s">
        <v>57</v>
      </c>
      <c r="C74" s="39"/>
      <c r="D74" s="942" t="s">
        <v>832</v>
      </c>
      <c r="E74" s="183" t="s">
        <v>283</v>
      </c>
      <c r="F74" s="1401">
        <v>15000</v>
      </c>
      <c r="G74" s="1405">
        <v>6000</v>
      </c>
      <c r="H74" s="1427">
        <v>6500</v>
      </c>
      <c r="I74" s="1426"/>
      <c r="J74" s="1427"/>
      <c r="K74" s="1405"/>
      <c r="L74" s="1406"/>
      <c r="M74" s="1405"/>
      <c r="N74" s="1252"/>
      <c r="O74" s="1405"/>
    </row>
    <row r="75" spans="2:15" s="36" customFormat="1" ht="15" customHeight="1">
      <c r="B75" s="171" t="s">
        <v>98</v>
      </c>
      <c r="C75" s="37"/>
      <c r="D75" s="942" t="s">
        <v>833</v>
      </c>
      <c r="E75" s="183" t="s">
        <v>284</v>
      </c>
      <c r="F75" s="1391"/>
      <c r="G75" s="1405"/>
      <c r="H75" s="1427"/>
      <c r="I75" s="1426"/>
      <c r="J75" s="1427"/>
      <c r="K75" s="1426"/>
      <c r="L75" s="1427"/>
      <c r="M75" s="1426"/>
      <c r="N75" s="1428"/>
      <c r="O75" s="1426"/>
    </row>
    <row r="76" spans="2:15" s="36" customFormat="1" ht="15" customHeight="1">
      <c r="B76" s="174" t="s">
        <v>100</v>
      </c>
      <c r="C76" s="39"/>
      <c r="D76" s="943" t="s">
        <v>834</v>
      </c>
      <c r="E76" s="181" t="s">
        <v>285</v>
      </c>
      <c r="F76" s="1402">
        <f t="shared" ref="F76" si="22">F77+F78</f>
        <v>0</v>
      </c>
      <c r="G76" s="1237">
        <f>G77+G78</f>
        <v>0</v>
      </c>
      <c r="H76" s="1236">
        <f t="shared" ref="H76:O76" si="23">H77+H78</f>
        <v>0</v>
      </c>
      <c r="I76" s="1237">
        <f t="shared" si="23"/>
        <v>5000</v>
      </c>
      <c r="J76" s="1236">
        <f t="shared" si="23"/>
        <v>4965</v>
      </c>
      <c r="K76" s="1237">
        <f t="shared" si="23"/>
        <v>1375</v>
      </c>
      <c r="L76" s="1237">
        <f t="shared" si="23"/>
        <v>4596</v>
      </c>
      <c r="M76" s="1237">
        <f t="shared" si="23"/>
        <v>1368</v>
      </c>
      <c r="N76" s="1237">
        <f t="shared" si="23"/>
        <v>4596</v>
      </c>
      <c r="O76" s="1237">
        <f t="shared" si="23"/>
        <v>1368</v>
      </c>
    </row>
    <row r="77" spans="2:15" s="36" customFormat="1" ht="15" customHeight="1">
      <c r="B77" s="171" t="s">
        <v>102</v>
      </c>
      <c r="C77" s="37"/>
      <c r="D77" s="942" t="s">
        <v>835</v>
      </c>
      <c r="E77" s="183" t="s">
        <v>286</v>
      </c>
      <c r="F77" s="1391"/>
      <c r="G77" s="1405">
        <v>0</v>
      </c>
      <c r="H77" s="1406"/>
      <c r="I77" s="1405">
        <v>5000</v>
      </c>
      <c r="J77" s="1406">
        <v>4965</v>
      </c>
      <c r="K77" s="1405">
        <v>1375</v>
      </c>
      <c r="L77" s="1406">
        <v>4596</v>
      </c>
      <c r="M77" s="1405">
        <v>1368</v>
      </c>
      <c r="N77" s="1252">
        <v>4596</v>
      </c>
      <c r="O77" s="1405">
        <v>1368</v>
      </c>
    </row>
    <row r="78" spans="2:15" s="36" customFormat="1" ht="15" customHeight="1">
      <c r="B78" s="174" t="s">
        <v>104</v>
      </c>
      <c r="C78" s="39"/>
      <c r="D78" s="942" t="s">
        <v>836</v>
      </c>
      <c r="E78" s="183" t="s">
        <v>287</v>
      </c>
      <c r="F78" s="1391"/>
      <c r="G78" s="1405"/>
      <c r="H78" s="1406"/>
      <c r="I78" s="1405"/>
      <c r="J78" s="1406"/>
      <c r="K78" s="1405"/>
      <c r="L78" s="1406"/>
      <c r="M78" s="1405"/>
      <c r="N78" s="1252"/>
      <c r="O78" s="1405"/>
    </row>
    <row r="79" spans="2:15" s="36" customFormat="1" ht="15" customHeight="1">
      <c r="B79" s="171" t="s">
        <v>106</v>
      </c>
      <c r="C79" s="37"/>
      <c r="D79" s="938" t="s">
        <v>837</v>
      </c>
      <c r="E79" s="181" t="s">
        <v>288</v>
      </c>
      <c r="F79" s="1402">
        <v>5000</v>
      </c>
      <c r="G79" s="1237">
        <v>564000</v>
      </c>
      <c r="H79" s="1236">
        <v>2600</v>
      </c>
      <c r="I79" s="1237">
        <v>282000</v>
      </c>
      <c r="J79" s="1236">
        <v>1955</v>
      </c>
      <c r="K79" s="1237">
        <v>259414</v>
      </c>
      <c r="L79" s="1236">
        <f t="shared" ref="L79:N79" si="24">L80+L85</f>
        <v>1955</v>
      </c>
      <c r="M79" s="1237">
        <v>252754</v>
      </c>
      <c r="N79" s="1247">
        <f t="shared" si="24"/>
        <v>1955</v>
      </c>
      <c r="O79" s="1237">
        <v>3818</v>
      </c>
    </row>
    <row r="80" spans="2:15" s="36" customFormat="1" ht="15" customHeight="1">
      <c r="B80" s="174" t="s">
        <v>108</v>
      </c>
      <c r="C80" s="39"/>
      <c r="D80" s="943" t="s">
        <v>838</v>
      </c>
      <c r="E80" s="181" t="s">
        <v>289</v>
      </c>
      <c r="F80" s="1402">
        <f>SUM(F81:F84)</f>
        <v>0</v>
      </c>
      <c r="G80" s="1237">
        <f>SUM(G81:G84)</f>
        <v>0</v>
      </c>
      <c r="H80" s="1236">
        <f t="shared" ref="H80:O80" si="25">SUM(H81:H84)</f>
        <v>0</v>
      </c>
      <c r="I80" s="1237">
        <f t="shared" si="25"/>
        <v>0</v>
      </c>
      <c r="J80" s="1236">
        <f t="shared" si="25"/>
        <v>0</v>
      </c>
      <c r="K80" s="1237">
        <f t="shared" si="25"/>
        <v>0</v>
      </c>
      <c r="L80" s="1236">
        <f t="shared" si="25"/>
        <v>0</v>
      </c>
      <c r="M80" s="1237">
        <f t="shared" si="25"/>
        <v>0</v>
      </c>
      <c r="N80" s="1247">
        <f t="shared" si="25"/>
        <v>0</v>
      </c>
      <c r="O80" s="1237">
        <f t="shared" si="25"/>
        <v>0</v>
      </c>
    </row>
    <row r="81" spans="2:15" s="36" customFormat="1" ht="15" customHeight="1">
      <c r="B81" s="171" t="s">
        <v>109</v>
      </c>
      <c r="C81" s="37"/>
      <c r="D81" s="942" t="s">
        <v>839</v>
      </c>
      <c r="E81" s="183" t="s">
        <v>290</v>
      </c>
      <c r="F81" s="1391"/>
      <c r="G81" s="1237"/>
      <c r="H81" s="1236"/>
      <c r="I81" s="1237"/>
      <c r="J81" s="1236"/>
      <c r="K81" s="1237"/>
      <c r="L81" s="1236"/>
      <c r="M81" s="1237"/>
      <c r="N81" s="1247"/>
      <c r="O81" s="1237"/>
    </row>
    <row r="82" spans="2:15" s="36" customFormat="1" ht="15" customHeight="1">
      <c r="B82" s="171" t="s">
        <v>111</v>
      </c>
      <c r="C82" s="37"/>
      <c r="D82" s="942" t="s">
        <v>840</v>
      </c>
      <c r="E82" s="183" t="s">
        <v>291</v>
      </c>
      <c r="F82" s="1391"/>
      <c r="G82" s="1237"/>
      <c r="H82" s="1236"/>
      <c r="I82" s="1237"/>
      <c r="J82" s="1236"/>
      <c r="K82" s="1237"/>
      <c r="L82" s="1236"/>
      <c r="M82" s="1237"/>
      <c r="N82" s="1247"/>
      <c r="O82" s="1237"/>
    </row>
    <row r="83" spans="2:15" s="36" customFormat="1" ht="15" customHeight="1">
      <c r="B83" s="375" t="s">
        <v>113</v>
      </c>
      <c r="C83" s="193"/>
      <c r="D83" s="942" t="s">
        <v>841</v>
      </c>
      <c r="E83" s="185" t="s">
        <v>292</v>
      </c>
      <c r="F83" s="1424"/>
      <c r="G83" s="1249"/>
      <c r="H83" s="1410"/>
      <c r="I83" s="1249"/>
      <c r="J83" s="1410"/>
      <c r="K83" s="1249"/>
      <c r="L83" s="1410"/>
      <c r="M83" s="1249"/>
      <c r="N83" s="1248"/>
      <c r="O83" s="1249"/>
    </row>
    <row r="84" spans="2:15" s="36" customFormat="1" ht="15" customHeight="1">
      <c r="B84" s="171" t="s">
        <v>115</v>
      </c>
      <c r="C84" s="39"/>
      <c r="D84" s="945" t="s">
        <v>842</v>
      </c>
      <c r="E84" s="183" t="s">
        <v>293</v>
      </c>
      <c r="F84" s="1391"/>
      <c r="G84" s="1237"/>
      <c r="H84" s="1236"/>
      <c r="I84" s="1237"/>
      <c r="J84" s="1236"/>
      <c r="K84" s="1237"/>
      <c r="L84" s="1236"/>
      <c r="M84" s="1237"/>
      <c r="N84" s="1247"/>
      <c r="O84" s="1237"/>
    </row>
    <row r="85" spans="2:15" s="36" customFormat="1" ht="15" customHeight="1">
      <c r="B85" s="174" t="s">
        <v>117</v>
      </c>
      <c r="C85" s="37"/>
      <c r="D85" s="944" t="s">
        <v>843</v>
      </c>
      <c r="E85" s="181" t="s">
        <v>294</v>
      </c>
      <c r="F85" s="1402">
        <f>F86+F87</f>
        <v>0</v>
      </c>
      <c r="G85" s="1237">
        <f>G86+G87</f>
        <v>0</v>
      </c>
      <c r="H85" s="1236">
        <f t="shared" ref="H85:O85" si="26">H86+H87</f>
        <v>0</v>
      </c>
      <c r="I85" s="1237">
        <f t="shared" si="26"/>
        <v>0</v>
      </c>
      <c r="J85" s="1236">
        <f t="shared" si="26"/>
        <v>1955</v>
      </c>
      <c r="K85" s="1237">
        <f t="shared" si="26"/>
        <v>0</v>
      </c>
      <c r="L85" s="1236">
        <f t="shared" si="26"/>
        <v>1955</v>
      </c>
      <c r="M85" s="1237">
        <f t="shared" si="26"/>
        <v>0</v>
      </c>
      <c r="N85" s="1247">
        <f t="shared" si="26"/>
        <v>1955</v>
      </c>
      <c r="O85" s="1237">
        <f t="shared" si="26"/>
        <v>0</v>
      </c>
    </row>
    <row r="86" spans="2:15" s="36" customFormat="1" ht="15" customHeight="1">
      <c r="B86" s="171" t="s">
        <v>119</v>
      </c>
      <c r="C86" s="37"/>
      <c r="D86" s="942" t="s">
        <v>844</v>
      </c>
      <c r="E86" s="183" t="s">
        <v>295</v>
      </c>
      <c r="F86" s="1424"/>
      <c r="G86" s="1421"/>
      <c r="H86" s="1422"/>
      <c r="I86" s="1249"/>
      <c r="J86" s="1410">
        <v>1955</v>
      </c>
      <c r="K86" s="1249"/>
      <c r="L86" s="1410">
        <v>1955</v>
      </c>
      <c r="M86" s="1249"/>
      <c r="N86" s="1248">
        <v>1955</v>
      </c>
      <c r="O86" s="1249"/>
    </row>
    <row r="87" spans="2:15" s="36" customFormat="1" ht="15" customHeight="1">
      <c r="B87" s="174" t="s">
        <v>121</v>
      </c>
      <c r="C87" s="39"/>
      <c r="D87" s="942" t="s">
        <v>845</v>
      </c>
      <c r="E87" s="183" t="s">
        <v>296</v>
      </c>
      <c r="F87" s="1391"/>
      <c r="G87" s="1405"/>
      <c r="H87" s="1406"/>
      <c r="I87" s="1237"/>
      <c r="J87" s="1236"/>
      <c r="K87" s="1237"/>
      <c r="L87" s="1236"/>
      <c r="M87" s="1237"/>
      <c r="N87" s="1247"/>
      <c r="O87" s="1237"/>
    </row>
    <row r="88" spans="2:15" s="36" customFormat="1" ht="15" customHeight="1">
      <c r="B88" s="186" t="s">
        <v>123</v>
      </c>
      <c r="C88" s="104"/>
      <c r="D88" s="939" t="s">
        <v>846</v>
      </c>
      <c r="E88" s="481"/>
      <c r="F88" s="1424"/>
      <c r="G88" s="1421"/>
      <c r="H88" s="1422"/>
      <c r="I88" s="1249"/>
      <c r="J88" s="1410"/>
      <c r="K88" s="1249"/>
      <c r="L88" s="1410"/>
      <c r="M88" s="1249"/>
      <c r="N88" s="1248"/>
      <c r="O88" s="1249"/>
    </row>
    <row r="89" spans="2:15" s="40" customFormat="1" ht="7.5" customHeight="1">
      <c r="B89" s="482"/>
      <c r="C89" s="483"/>
      <c r="D89" s="484"/>
      <c r="E89" s="485"/>
      <c r="F89" s="1429"/>
      <c r="G89" s="1429"/>
      <c r="H89" s="1429"/>
      <c r="I89" s="1429"/>
      <c r="J89" s="1429"/>
      <c r="K89" s="1429"/>
      <c r="L89" s="1429"/>
      <c r="M89" s="1429"/>
      <c r="N89" s="1429"/>
      <c r="O89" s="1430"/>
    </row>
    <row r="90" spans="2:15" ht="15">
      <c r="B90" s="486" t="s">
        <v>48</v>
      </c>
      <c r="C90" s="487"/>
      <c r="D90" s="178"/>
      <c r="E90" s="487"/>
      <c r="F90" s="1155" t="s">
        <v>655</v>
      </c>
      <c r="G90" s="1156"/>
      <c r="H90" s="1156"/>
      <c r="I90" s="1156"/>
      <c r="J90" s="1156"/>
      <c r="K90" s="1157"/>
      <c r="L90" s="1157"/>
      <c r="M90" s="1157"/>
      <c r="N90" s="1157"/>
      <c r="O90" s="1158"/>
    </row>
    <row r="91" spans="2:15" ht="6.75" customHeight="1">
      <c r="B91" s="488"/>
      <c r="C91" s="161"/>
      <c r="D91" s="162"/>
      <c r="E91" s="161"/>
      <c r="F91" s="1155"/>
      <c r="G91" s="1144"/>
      <c r="H91" s="1144"/>
      <c r="I91" s="1143"/>
      <c r="J91" s="1143"/>
      <c r="K91" s="1143"/>
      <c r="L91" s="1143"/>
      <c r="M91" s="1143"/>
      <c r="N91" s="1143"/>
      <c r="O91" s="1159"/>
    </row>
    <row r="92" spans="2:15" ht="15">
      <c r="B92" s="1698" t="s">
        <v>208</v>
      </c>
      <c r="C92" s="1699"/>
      <c r="D92" s="1699"/>
      <c r="E92" s="161"/>
      <c r="F92" s="1155" t="s">
        <v>655</v>
      </c>
      <c r="G92" s="1144"/>
      <c r="H92" s="1144"/>
      <c r="I92" s="1143"/>
      <c r="J92" s="1143"/>
      <c r="K92" s="1143"/>
      <c r="L92" s="1143"/>
      <c r="M92" s="1143"/>
      <c r="N92" s="1143"/>
      <c r="O92" s="1159"/>
    </row>
    <row r="93" spans="2:15" ht="5.25" customHeight="1">
      <c r="B93" s="489"/>
      <c r="C93" s="1057"/>
      <c r="D93" s="162"/>
      <c r="E93" s="161"/>
      <c r="F93" s="1143"/>
      <c r="G93" s="1144"/>
      <c r="H93" s="1144"/>
      <c r="I93" s="1143"/>
      <c r="J93" s="1143"/>
      <c r="K93" s="1143"/>
      <c r="L93" s="1143"/>
      <c r="M93" s="1143"/>
      <c r="N93" s="1143"/>
      <c r="O93" s="1159"/>
    </row>
    <row r="94" spans="2:15">
      <c r="B94" s="1700" t="s">
        <v>50</v>
      </c>
      <c r="C94" s="1701"/>
      <c r="D94" s="1701"/>
      <c r="E94" s="490"/>
      <c r="F94" s="1160"/>
      <c r="G94" s="1161"/>
      <c r="H94" s="1161"/>
      <c r="I94" s="1160"/>
      <c r="J94" s="1160"/>
      <c r="K94" s="1160"/>
      <c r="L94" s="1160"/>
      <c r="M94" s="1160"/>
      <c r="N94" s="1160"/>
      <c r="O94" s="1162"/>
    </row>
    <row r="95" spans="2:15">
      <c r="B95" s="91"/>
      <c r="C95" s="91"/>
    </row>
    <row r="96" spans="2:15">
      <c r="B96" s="91"/>
      <c r="C96" s="91"/>
    </row>
    <row r="97" spans="2:3">
      <c r="B97" s="91"/>
      <c r="C97" s="91"/>
    </row>
    <row r="98" spans="2:3">
      <c r="B98" s="91"/>
      <c r="C98" s="91"/>
    </row>
    <row r="99" spans="2:3">
      <c r="B99" s="91"/>
      <c r="C99" s="91"/>
    </row>
  </sheetData>
  <sheetProtection algorithmName="SHA-512" hashValue="FjIW3ZB3stYxfybj7wYZEeyZLICvOz5ODcChZemE7dc3KBDG7N6utjLMZ4KWTaAHCeJik7JXL0wwfwkI4aBGtg==" saltValue="TmT7jTuugEyFNwDHlnWFRw==" spinCount="100000" sheet="1" objects="1" scenarios="1"/>
  <mergeCells count="27">
    <mergeCell ref="F47:G47"/>
    <mergeCell ref="H47:I47"/>
    <mergeCell ref="J47:K47"/>
    <mergeCell ref="L47:M47"/>
    <mergeCell ref="N47:O47"/>
    <mergeCell ref="B92:D92"/>
    <mergeCell ref="B94:D94"/>
    <mergeCell ref="D8:D9"/>
    <mergeCell ref="B8:B9"/>
    <mergeCell ref="E8:E9"/>
    <mergeCell ref="B47:B48"/>
    <mergeCell ref="D47:D48"/>
    <mergeCell ref="E47:E48"/>
    <mergeCell ref="C8:C9"/>
    <mergeCell ref="C47:C48"/>
    <mergeCell ref="K3:O3"/>
    <mergeCell ref="J8:K8"/>
    <mergeCell ref="L8:M8"/>
    <mergeCell ref="N8:O8"/>
    <mergeCell ref="L5:O5"/>
    <mergeCell ref="B4:O4"/>
    <mergeCell ref="F8:G8"/>
    <mergeCell ref="H8:I8"/>
    <mergeCell ref="B5:K5"/>
    <mergeCell ref="B6:D6"/>
    <mergeCell ref="F6:K6"/>
    <mergeCell ref="L6:O6"/>
  </mergeCells>
  <pageMargins left="0" right="0" top="0" bottom="0" header="0" footer="0"/>
  <pageSetup paperSize="9" scale="71" orientation="landscape" r:id="rId1"/>
  <rowBreaks count="1" manualBreakCount="1">
    <brk id="46" min="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B1:AE93"/>
  <sheetViews>
    <sheetView zoomScale="85" zoomScaleNormal="85" zoomScaleSheetLayoutView="85" workbookViewId="0">
      <selection activeCell="O8" sqref="O8:P17"/>
    </sheetView>
  </sheetViews>
  <sheetFormatPr defaultRowHeight="15"/>
  <cols>
    <col min="1" max="1" width="2.28515625" style="16" customWidth="1"/>
    <col min="2" max="3" width="5.5703125" style="16" customWidth="1"/>
    <col min="4" max="4" width="78.85546875" style="107" customWidth="1"/>
    <col min="5" max="5" width="10.85546875" style="16" customWidth="1"/>
    <col min="6" max="14" width="14" style="16" customWidth="1"/>
    <col min="15" max="15" width="24.42578125" style="16" customWidth="1"/>
    <col min="16" max="16" width="11.42578125" style="16" customWidth="1"/>
    <col min="17" max="17" width="13.140625" style="16" customWidth="1"/>
    <col min="18" max="18" width="5.7109375" style="16" customWidth="1"/>
    <col min="19" max="261" width="9.140625" style="16"/>
    <col min="262" max="262" width="5.5703125" style="16" customWidth="1"/>
    <col min="263" max="263" width="71" style="16" customWidth="1"/>
    <col min="264" max="264" width="13.28515625" style="16" customWidth="1"/>
    <col min="265" max="269" width="10.42578125" style="16" customWidth="1"/>
    <col min="270" max="270" width="10.5703125" style="16" customWidth="1"/>
    <col min="271" max="271" width="11.85546875" style="16" customWidth="1"/>
    <col min="272" max="272" width="11.42578125" style="16" customWidth="1"/>
    <col min="273" max="273" width="13.140625" style="16" customWidth="1"/>
    <col min="274" max="274" width="5.7109375" style="16" customWidth="1"/>
    <col min="275" max="517" width="9.140625" style="16"/>
    <col min="518" max="518" width="5.5703125" style="16" customWidth="1"/>
    <col min="519" max="519" width="71" style="16" customWidth="1"/>
    <col min="520" max="520" width="13.28515625" style="16" customWidth="1"/>
    <col min="521" max="525" width="10.42578125" style="16" customWidth="1"/>
    <col min="526" max="526" width="10.5703125" style="16" customWidth="1"/>
    <col min="527" max="527" width="11.85546875" style="16" customWidth="1"/>
    <col min="528" max="528" width="11.42578125" style="16" customWidth="1"/>
    <col min="529" max="529" width="13.140625" style="16" customWidth="1"/>
    <col min="530" max="530" width="5.7109375" style="16" customWidth="1"/>
    <col min="531" max="773" width="9.140625" style="16"/>
    <col min="774" max="774" width="5.5703125" style="16" customWidth="1"/>
    <col min="775" max="775" width="71" style="16" customWidth="1"/>
    <col min="776" max="776" width="13.28515625" style="16" customWidth="1"/>
    <col min="777" max="781" width="10.42578125" style="16" customWidth="1"/>
    <col min="782" max="782" width="10.5703125" style="16" customWidth="1"/>
    <col min="783" max="783" width="11.85546875" style="16" customWidth="1"/>
    <col min="784" max="784" width="11.42578125" style="16" customWidth="1"/>
    <col min="785" max="785" width="13.140625" style="16" customWidth="1"/>
    <col min="786" max="786" width="5.7109375" style="16" customWidth="1"/>
    <col min="787" max="1029" width="9.140625" style="16"/>
    <col min="1030" max="1030" width="5.5703125" style="16" customWidth="1"/>
    <col min="1031" max="1031" width="71" style="16" customWidth="1"/>
    <col min="1032" max="1032" width="13.28515625" style="16" customWidth="1"/>
    <col min="1033" max="1037" width="10.42578125" style="16" customWidth="1"/>
    <col min="1038" max="1038" width="10.5703125" style="16" customWidth="1"/>
    <col min="1039" max="1039" width="11.85546875" style="16" customWidth="1"/>
    <col min="1040" max="1040" width="11.42578125" style="16" customWidth="1"/>
    <col min="1041" max="1041" width="13.140625" style="16" customWidth="1"/>
    <col min="1042" max="1042" width="5.7109375" style="16" customWidth="1"/>
    <col min="1043" max="1285" width="9.140625" style="16"/>
    <col min="1286" max="1286" width="5.5703125" style="16" customWidth="1"/>
    <col min="1287" max="1287" width="71" style="16" customWidth="1"/>
    <col min="1288" max="1288" width="13.28515625" style="16" customWidth="1"/>
    <col min="1289" max="1293" width="10.42578125" style="16" customWidth="1"/>
    <col min="1294" max="1294" width="10.5703125" style="16" customWidth="1"/>
    <col min="1295" max="1295" width="11.85546875" style="16" customWidth="1"/>
    <col min="1296" max="1296" width="11.42578125" style="16" customWidth="1"/>
    <col min="1297" max="1297" width="13.140625" style="16" customWidth="1"/>
    <col min="1298" max="1298" width="5.7109375" style="16" customWidth="1"/>
    <col min="1299" max="1541" width="9.140625" style="16"/>
    <col min="1542" max="1542" width="5.5703125" style="16" customWidth="1"/>
    <col min="1543" max="1543" width="71" style="16" customWidth="1"/>
    <col min="1544" max="1544" width="13.28515625" style="16" customWidth="1"/>
    <col min="1545" max="1549" width="10.42578125" style="16" customWidth="1"/>
    <col min="1550" max="1550" width="10.5703125" style="16" customWidth="1"/>
    <col min="1551" max="1551" width="11.85546875" style="16" customWidth="1"/>
    <col min="1552" max="1552" width="11.42578125" style="16" customWidth="1"/>
    <col min="1553" max="1553" width="13.140625" style="16" customWidth="1"/>
    <col min="1554" max="1554" width="5.7109375" style="16" customWidth="1"/>
    <col min="1555" max="1797" width="9.140625" style="16"/>
    <col min="1798" max="1798" width="5.5703125" style="16" customWidth="1"/>
    <col min="1799" max="1799" width="71" style="16" customWidth="1"/>
    <col min="1800" max="1800" width="13.28515625" style="16" customWidth="1"/>
    <col min="1801" max="1805" width="10.42578125" style="16" customWidth="1"/>
    <col min="1806" max="1806" width="10.5703125" style="16" customWidth="1"/>
    <col min="1807" max="1807" width="11.85546875" style="16" customWidth="1"/>
    <col min="1808" max="1808" width="11.42578125" style="16" customWidth="1"/>
    <col min="1809" max="1809" width="13.140625" style="16" customWidth="1"/>
    <col min="1810" max="1810" width="5.7109375" style="16" customWidth="1"/>
    <col min="1811" max="2053" width="9.140625" style="16"/>
    <col min="2054" max="2054" width="5.5703125" style="16" customWidth="1"/>
    <col min="2055" max="2055" width="71" style="16" customWidth="1"/>
    <col min="2056" max="2056" width="13.28515625" style="16" customWidth="1"/>
    <col min="2057" max="2061" width="10.42578125" style="16" customWidth="1"/>
    <col min="2062" max="2062" width="10.5703125" style="16" customWidth="1"/>
    <col min="2063" max="2063" width="11.85546875" style="16" customWidth="1"/>
    <col min="2064" max="2064" width="11.42578125" style="16" customWidth="1"/>
    <col min="2065" max="2065" width="13.140625" style="16" customWidth="1"/>
    <col min="2066" max="2066" width="5.7109375" style="16" customWidth="1"/>
    <col min="2067" max="2309" width="9.140625" style="16"/>
    <col min="2310" max="2310" width="5.5703125" style="16" customWidth="1"/>
    <col min="2311" max="2311" width="71" style="16" customWidth="1"/>
    <col min="2312" max="2312" width="13.28515625" style="16" customWidth="1"/>
    <col min="2313" max="2317" width="10.42578125" style="16" customWidth="1"/>
    <col min="2318" max="2318" width="10.5703125" style="16" customWidth="1"/>
    <col min="2319" max="2319" width="11.85546875" style="16" customWidth="1"/>
    <col min="2320" max="2320" width="11.42578125" style="16" customWidth="1"/>
    <col min="2321" max="2321" width="13.140625" style="16" customWidth="1"/>
    <col min="2322" max="2322" width="5.7109375" style="16" customWidth="1"/>
    <col min="2323" max="2565" width="9.140625" style="16"/>
    <col min="2566" max="2566" width="5.5703125" style="16" customWidth="1"/>
    <col min="2567" max="2567" width="71" style="16" customWidth="1"/>
    <col min="2568" max="2568" width="13.28515625" style="16" customWidth="1"/>
    <col min="2569" max="2573" width="10.42578125" style="16" customWidth="1"/>
    <col min="2574" max="2574" width="10.5703125" style="16" customWidth="1"/>
    <col min="2575" max="2575" width="11.85546875" style="16" customWidth="1"/>
    <col min="2576" max="2576" width="11.42578125" style="16" customWidth="1"/>
    <col min="2577" max="2577" width="13.140625" style="16" customWidth="1"/>
    <col min="2578" max="2578" width="5.7109375" style="16" customWidth="1"/>
    <col min="2579" max="2821" width="9.140625" style="16"/>
    <col min="2822" max="2822" width="5.5703125" style="16" customWidth="1"/>
    <col min="2823" max="2823" width="71" style="16" customWidth="1"/>
    <col min="2824" max="2824" width="13.28515625" style="16" customWidth="1"/>
    <col min="2825" max="2829" width="10.42578125" style="16" customWidth="1"/>
    <col min="2830" max="2830" width="10.5703125" style="16" customWidth="1"/>
    <col min="2831" max="2831" width="11.85546875" style="16" customWidth="1"/>
    <col min="2832" max="2832" width="11.42578125" style="16" customWidth="1"/>
    <col min="2833" max="2833" width="13.140625" style="16" customWidth="1"/>
    <col min="2834" max="2834" width="5.7109375" style="16" customWidth="1"/>
    <col min="2835" max="3077" width="9.140625" style="16"/>
    <col min="3078" max="3078" width="5.5703125" style="16" customWidth="1"/>
    <col min="3079" max="3079" width="71" style="16" customWidth="1"/>
    <col min="3080" max="3080" width="13.28515625" style="16" customWidth="1"/>
    <col min="3081" max="3085" width="10.42578125" style="16" customWidth="1"/>
    <col min="3086" max="3086" width="10.5703125" style="16" customWidth="1"/>
    <col min="3087" max="3087" width="11.85546875" style="16" customWidth="1"/>
    <col min="3088" max="3088" width="11.42578125" style="16" customWidth="1"/>
    <col min="3089" max="3089" width="13.140625" style="16" customWidth="1"/>
    <col min="3090" max="3090" width="5.7109375" style="16" customWidth="1"/>
    <col min="3091" max="3333" width="9.140625" style="16"/>
    <col min="3334" max="3334" width="5.5703125" style="16" customWidth="1"/>
    <col min="3335" max="3335" width="71" style="16" customWidth="1"/>
    <col min="3336" max="3336" width="13.28515625" style="16" customWidth="1"/>
    <col min="3337" max="3341" width="10.42578125" style="16" customWidth="1"/>
    <col min="3342" max="3342" width="10.5703125" style="16" customWidth="1"/>
    <col min="3343" max="3343" width="11.85546875" style="16" customWidth="1"/>
    <col min="3344" max="3344" width="11.42578125" style="16" customWidth="1"/>
    <col min="3345" max="3345" width="13.140625" style="16" customWidth="1"/>
    <col min="3346" max="3346" width="5.7109375" style="16" customWidth="1"/>
    <col min="3347" max="3589" width="9.140625" style="16"/>
    <col min="3590" max="3590" width="5.5703125" style="16" customWidth="1"/>
    <col min="3591" max="3591" width="71" style="16" customWidth="1"/>
    <col min="3592" max="3592" width="13.28515625" style="16" customWidth="1"/>
    <col min="3593" max="3597" width="10.42578125" style="16" customWidth="1"/>
    <col min="3598" max="3598" width="10.5703125" style="16" customWidth="1"/>
    <col min="3599" max="3599" width="11.85546875" style="16" customWidth="1"/>
    <col min="3600" max="3600" width="11.42578125" style="16" customWidth="1"/>
    <col min="3601" max="3601" width="13.140625" style="16" customWidth="1"/>
    <col min="3602" max="3602" width="5.7109375" style="16" customWidth="1"/>
    <col min="3603" max="3845" width="9.140625" style="16"/>
    <col min="3846" max="3846" width="5.5703125" style="16" customWidth="1"/>
    <col min="3847" max="3847" width="71" style="16" customWidth="1"/>
    <col min="3848" max="3848" width="13.28515625" style="16" customWidth="1"/>
    <col min="3849" max="3853" width="10.42578125" style="16" customWidth="1"/>
    <col min="3854" max="3854" width="10.5703125" style="16" customWidth="1"/>
    <col min="3855" max="3855" width="11.85546875" style="16" customWidth="1"/>
    <col min="3856" max="3856" width="11.42578125" style="16" customWidth="1"/>
    <col min="3857" max="3857" width="13.140625" style="16" customWidth="1"/>
    <col min="3858" max="3858" width="5.7109375" style="16" customWidth="1"/>
    <col min="3859" max="4101" width="9.140625" style="16"/>
    <col min="4102" max="4102" width="5.5703125" style="16" customWidth="1"/>
    <col min="4103" max="4103" width="71" style="16" customWidth="1"/>
    <col min="4104" max="4104" width="13.28515625" style="16" customWidth="1"/>
    <col min="4105" max="4109" width="10.42578125" style="16" customWidth="1"/>
    <col min="4110" max="4110" width="10.5703125" style="16" customWidth="1"/>
    <col min="4111" max="4111" width="11.85546875" style="16" customWidth="1"/>
    <col min="4112" max="4112" width="11.42578125" style="16" customWidth="1"/>
    <col min="4113" max="4113" width="13.140625" style="16" customWidth="1"/>
    <col min="4114" max="4114" width="5.7109375" style="16" customWidth="1"/>
    <col min="4115" max="4357" width="9.140625" style="16"/>
    <col min="4358" max="4358" width="5.5703125" style="16" customWidth="1"/>
    <col min="4359" max="4359" width="71" style="16" customWidth="1"/>
    <col min="4360" max="4360" width="13.28515625" style="16" customWidth="1"/>
    <col min="4361" max="4365" width="10.42578125" style="16" customWidth="1"/>
    <col min="4366" max="4366" width="10.5703125" style="16" customWidth="1"/>
    <col min="4367" max="4367" width="11.85546875" style="16" customWidth="1"/>
    <col min="4368" max="4368" width="11.42578125" style="16" customWidth="1"/>
    <col min="4369" max="4369" width="13.140625" style="16" customWidth="1"/>
    <col min="4370" max="4370" width="5.7109375" style="16" customWidth="1"/>
    <col min="4371" max="4613" width="9.140625" style="16"/>
    <col min="4614" max="4614" width="5.5703125" style="16" customWidth="1"/>
    <col min="4615" max="4615" width="71" style="16" customWidth="1"/>
    <col min="4616" max="4616" width="13.28515625" style="16" customWidth="1"/>
    <col min="4617" max="4621" width="10.42578125" style="16" customWidth="1"/>
    <col min="4622" max="4622" width="10.5703125" style="16" customWidth="1"/>
    <col min="4623" max="4623" width="11.85546875" style="16" customWidth="1"/>
    <col min="4624" max="4624" width="11.42578125" style="16" customWidth="1"/>
    <col min="4625" max="4625" width="13.140625" style="16" customWidth="1"/>
    <col min="4626" max="4626" width="5.7109375" style="16" customWidth="1"/>
    <col min="4627" max="4869" width="9.140625" style="16"/>
    <col min="4870" max="4870" width="5.5703125" style="16" customWidth="1"/>
    <col min="4871" max="4871" width="71" style="16" customWidth="1"/>
    <col min="4872" max="4872" width="13.28515625" style="16" customWidth="1"/>
    <col min="4873" max="4877" width="10.42578125" style="16" customWidth="1"/>
    <col min="4878" max="4878" width="10.5703125" style="16" customWidth="1"/>
    <col min="4879" max="4879" width="11.85546875" style="16" customWidth="1"/>
    <col min="4880" max="4880" width="11.42578125" style="16" customWidth="1"/>
    <col min="4881" max="4881" width="13.140625" style="16" customWidth="1"/>
    <col min="4882" max="4882" width="5.7109375" style="16" customWidth="1"/>
    <col min="4883" max="5125" width="9.140625" style="16"/>
    <col min="5126" max="5126" width="5.5703125" style="16" customWidth="1"/>
    <col min="5127" max="5127" width="71" style="16" customWidth="1"/>
    <col min="5128" max="5128" width="13.28515625" style="16" customWidth="1"/>
    <col min="5129" max="5133" width="10.42578125" style="16" customWidth="1"/>
    <col min="5134" max="5134" width="10.5703125" style="16" customWidth="1"/>
    <col min="5135" max="5135" width="11.85546875" style="16" customWidth="1"/>
    <col min="5136" max="5136" width="11.42578125" style="16" customWidth="1"/>
    <col min="5137" max="5137" width="13.140625" style="16" customWidth="1"/>
    <col min="5138" max="5138" width="5.7109375" style="16" customWidth="1"/>
    <col min="5139" max="5381" width="9.140625" style="16"/>
    <col min="5382" max="5382" width="5.5703125" style="16" customWidth="1"/>
    <col min="5383" max="5383" width="71" style="16" customWidth="1"/>
    <col min="5384" max="5384" width="13.28515625" style="16" customWidth="1"/>
    <col min="5385" max="5389" width="10.42578125" style="16" customWidth="1"/>
    <col min="5390" max="5390" width="10.5703125" style="16" customWidth="1"/>
    <col min="5391" max="5391" width="11.85546875" style="16" customWidth="1"/>
    <col min="5392" max="5392" width="11.42578125" style="16" customWidth="1"/>
    <col min="5393" max="5393" width="13.140625" style="16" customWidth="1"/>
    <col min="5394" max="5394" width="5.7109375" style="16" customWidth="1"/>
    <col min="5395" max="5637" width="9.140625" style="16"/>
    <col min="5638" max="5638" width="5.5703125" style="16" customWidth="1"/>
    <col min="5639" max="5639" width="71" style="16" customWidth="1"/>
    <col min="5640" max="5640" width="13.28515625" style="16" customWidth="1"/>
    <col min="5641" max="5645" width="10.42578125" style="16" customWidth="1"/>
    <col min="5646" max="5646" width="10.5703125" style="16" customWidth="1"/>
    <col min="5647" max="5647" width="11.85546875" style="16" customWidth="1"/>
    <col min="5648" max="5648" width="11.42578125" style="16" customWidth="1"/>
    <col min="5649" max="5649" width="13.140625" style="16" customWidth="1"/>
    <col min="5650" max="5650" width="5.7109375" style="16" customWidth="1"/>
    <col min="5651" max="5893" width="9.140625" style="16"/>
    <col min="5894" max="5894" width="5.5703125" style="16" customWidth="1"/>
    <col min="5895" max="5895" width="71" style="16" customWidth="1"/>
    <col min="5896" max="5896" width="13.28515625" style="16" customWidth="1"/>
    <col min="5897" max="5901" width="10.42578125" style="16" customWidth="1"/>
    <col min="5902" max="5902" width="10.5703125" style="16" customWidth="1"/>
    <col min="5903" max="5903" width="11.85546875" style="16" customWidth="1"/>
    <col min="5904" max="5904" width="11.42578125" style="16" customWidth="1"/>
    <col min="5905" max="5905" width="13.140625" style="16" customWidth="1"/>
    <col min="5906" max="5906" width="5.7109375" style="16" customWidth="1"/>
    <col min="5907" max="6149" width="9.140625" style="16"/>
    <col min="6150" max="6150" width="5.5703125" style="16" customWidth="1"/>
    <col min="6151" max="6151" width="71" style="16" customWidth="1"/>
    <col min="6152" max="6152" width="13.28515625" style="16" customWidth="1"/>
    <col min="6153" max="6157" width="10.42578125" style="16" customWidth="1"/>
    <col min="6158" max="6158" width="10.5703125" style="16" customWidth="1"/>
    <col min="6159" max="6159" width="11.85546875" style="16" customWidth="1"/>
    <col min="6160" max="6160" width="11.42578125" style="16" customWidth="1"/>
    <col min="6161" max="6161" width="13.140625" style="16" customWidth="1"/>
    <col min="6162" max="6162" width="5.7109375" style="16" customWidth="1"/>
    <col min="6163" max="6405" width="9.140625" style="16"/>
    <col min="6406" max="6406" width="5.5703125" style="16" customWidth="1"/>
    <col min="6407" max="6407" width="71" style="16" customWidth="1"/>
    <col min="6408" max="6408" width="13.28515625" style="16" customWidth="1"/>
    <col min="6409" max="6413" width="10.42578125" style="16" customWidth="1"/>
    <col min="6414" max="6414" width="10.5703125" style="16" customWidth="1"/>
    <col min="6415" max="6415" width="11.85546875" style="16" customWidth="1"/>
    <col min="6416" max="6416" width="11.42578125" style="16" customWidth="1"/>
    <col min="6417" max="6417" width="13.140625" style="16" customWidth="1"/>
    <col min="6418" max="6418" width="5.7109375" style="16" customWidth="1"/>
    <col min="6419" max="6661" width="9.140625" style="16"/>
    <col min="6662" max="6662" width="5.5703125" style="16" customWidth="1"/>
    <col min="6663" max="6663" width="71" style="16" customWidth="1"/>
    <col min="6664" max="6664" width="13.28515625" style="16" customWidth="1"/>
    <col min="6665" max="6669" width="10.42578125" style="16" customWidth="1"/>
    <col min="6670" max="6670" width="10.5703125" style="16" customWidth="1"/>
    <col min="6671" max="6671" width="11.85546875" style="16" customWidth="1"/>
    <col min="6672" max="6672" width="11.42578125" style="16" customWidth="1"/>
    <col min="6673" max="6673" width="13.140625" style="16" customWidth="1"/>
    <col min="6674" max="6674" width="5.7109375" style="16" customWidth="1"/>
    <col min="6675" max="6917" width="9.140625" style="16"/>
    <col min="6918" max="6918" width="5.5703125" style="16" customWidth="1"/>
    <col min="6919" max="6919" width="71" style="16" customWidth="1"/>
    <col min="6920" max="6920" width="13.28515625" style="16" customWidth="1"/>
    <col min="6921" max="6925" width="10.42578125" style="16" customWidth="1"/>
    <col min="6926" max="6926" width="10.5703125" style="16" customWidth="1"/>
    <col min="6927" max="6927" width="11.85546875" style="16" customWidth="1"/>
    <col min="6928" max="6928" width="11.42578125" style="16" customWidth="1"/>
    <col min="6929" max="6929" width="13.140625" style="16" customWidth="1"/>
    <col min="6930" max="6930" width="5.7109375" style="16" customWidth="1"/>
    <col min="6931" max="7173" width="9.140625" style="16"/>
    <col min="7174" max="7174" width="5.5703125" style="16" customWidth="1"/>
    <col min="7175" max="7175" width="71" style="16" customWidth="1"/>
    <col min="7176" max="7176" width="13.28515625" style="16" customWidth="1"/>
    <col min="7177" max="7181" width="10.42578125" style="16" customWidth="1"/>
    <col min="7182" max="7182" width="10.5703125" style="16" customWidth="1"/>
    <col min="7183" max="7183" width="11.85546875" style="16" customWidth="1"/>
    <col min="7184" max="7184" width="11.42578125" style="16" customWidth="1"/>
    <col min="7185" max="7185" width="13.140625" style="16" customWidth="1"/>
    <col min="7186" max="7186" width="5.7109375" style="16" customWidth="1"/>
    <col min="7187" max="7429" width="9.140625" style="16"/>
    <col min="7430" max="7430" width="5.5703125" style="16" customWidth="1"/>
    <col min="7431" max="7431" width="71" style="16" customWidth="1"/>
    <col min="7432" max="7432" width="13.28515625" style="16" customWidth="1"/>
    <col min="7433" max="7437" width="10.42578125" style="16" customWidth="1"/>
    <col min="7438" max="7438" width="10.5703125" style="16" customWidth="1"/>
    <col min="7439" max="7439" width="11.85546875" style="16" customWidth="1"/>
    <col min="7440" max="7440" width="11.42578125" style="16" customWidth="1"/>
    <col min="7441" max="7441" width="13.140625" style="16" customWidth="1"/>
    <col min="7442" max="7442" width="5.7109375" style="16" customWidth="1"/>
    <col min="7443" max="7685" width="9.140625" style="16"/>
    <col min="7686" max="7686" width="5.5703125" style="16" customWidth="1"/>
    <col min="7687" max="7687" width="71" style="16" customWidth="1"/>
    <col min="7688" max="7688" width="13.28515625" style="16" customWidth="1"/>
    <col min="7689" max="7693" width="10.42578125" style="16" customWidth="1"/>
    <col min="7694" max="7694" width="10.5703125" style="16" customWidth="1"/>
    <col min="7695" max="7695" width="11.85546875" style="16" customWidth="1"/>
    <col min="7696" max="7696" width="11.42578125" style="16" customWidth="1"/>
    <col min="7697" max="7697" width="13.140625" style="16" customWidth="1"/>
    <col min="7698" max="7698" width="5.7109375" style="16" customWidth="1"/>
    <col min="7699" max="7941" width="9.140625" style="16"/>
    <col min="7942" max="7942" width="5.5703125" style="16" customWidth="1"/>
    <col min="7943" max="7943" width="71" style="16" customWidth="1"/>
    <col min="7944" max="7944" width="13.28515625" style="16" customWidth="1"/>
    <col min="7945" max="7949" width="10.42578125" style="16" customWidth="1"/>
    <col min="7950" max="7950" width="10.5703125" style="16" customWidth="1"/>
    <col min="7951" max="7951" width="11.85546875" style="16" customWidth="1"/>
    <col min="7952" max="7952" width="11.42578125" style="16" customWidth="1"/>
    <col min="7953" max="7953" width="13.140625" style="16" customWidth="1"/>
    <col min="7954" max="7954" width="5.7109375" style="16" customWidth="1"/>
    <col min="7955" max="8197" width="9.140625" style="16"/>
    <col min="8198" max="8198" width="5.5703125" style="16" customWidth="1"/>
    <col min="8199" max="8199" width="71" style="16" customWidth="1"/>
    <col min="8200" max="8200" width="13.28515625" style="16" customWidth="1"/>
    <col min="8201" max="8205" width="10.42578125" style="16" customWidth="1"/>
    <col min="8206" max="8206" width="10.5703125" style="16" customWidth="1"/>
    <col min="8207" max="8207" width="11.85546875" style="16" customWidth="1"/>
    <col min="8208" max="8208" width="11.42578125" style="16" customWidth="1"/>
    <col min="8209" max="8209" width="13.140625" style="16" customWidth="1"/>
    <col min="8210" max="8210" width="5.7109375" style="16" customWidth="1"/>
    <col min="8211" max="8453" width="9.140625" style="16"/>
    <col min="8454" max="8454" width="5.5703125" style="16" customWidth="1"/>
    <col min="8455" max="8455" width="71" style="16" customWidth="1"/>
    <col min="8456" max="8456" width="13.28515625" style="16" customWidth="1"/>
    <col min="8457" max="8461" width="10.42578125" style="16" customWidth="1"/>
    <col min="8462" max="8462" width="10.5703125" style="16" customWidth="1"/>
    <col min="8463" max="8463" width="11.85546875" style="16" customWidth="1"/>
    <col min="8464" max="8464" width="11.42578125" style="16" customWidth="1"/>
    <col min="8465" max="8465" width="13.140625" style="16" customWidth="1"/>
    <col min="8466" max="8466" width="5.7109375" style="16" customWidth="1"/>
    <col min="8467" max="8709" width="9.140625" style="16"/>
    <col min="8710" max="8710" width="5.5703125" style="16" customWidth="1"/>
    <col min="8711" max="8711" width="71" style="16" customWidth="1"/>
    <col min="8712" max="8712" width="13.28515625" style="16" customWidth="1"/>
    <col min="8713" max="8717" width="10.42578125" style="16" customWidth="1"/>
    <col min="8718" max="8718" width="10.5703125" style="16" customWidth="1"/>
    <col min="8719" max="8719" width="11.85546875" style="16" customWidth="1"/>
    <col min="8720" max="8720" width="11.42578125" style="16" customWidth="1"/>
    <col min="8721" max="8721" width="13.140625" style="16" customWidth="1"/>
    <col min="8722" max="8722" width="5.7109375" style="16" customWidth="1"/>
    <col min="8723" max="8965" width="9.140625" style="16"/>
    <col min="8966" max="8966" width="5.5703125" style="16" customWidth="1"/>
    <col min="8967" max="8967" width="71" style="16" customWidth="1"/>
    <col min="8968" max="8968" width="13.28515625" style="16" customWidth="1"/>
    <col min="8969" max="8973" width="10.42578125" style="16" customWidth="1"/>
    <col min="8974" max="8974" width="10.5703125" style="16" customWidth="1"/>
    <col min="8975" max="8975" width="11.85546875" style="16" customWidth="1"/>
    <col min="8976" max="8976" width="11.42578125" style="16" customWidth="1"/>
    <col min="8977" max="8977" width="13.140625" style="16" customWidth="1"/>
    <col min="8978" max="8978" width="5.7109375" style="16" customWidth="1"/>
    <col min="8979" max="9221" width="9.140625" style="16"/>
    <col min="9222" max="9222" width="5.5703125" style="16" customWidth="1"/>
    <col min="9223" max="9223" width="71" style="16" customWidth="1"/>
    <col min="9224" max="9224" width="13.28515625" style="16" customWidth="1"/>
    <col min="9225" max="9229" width="10.42578125" style="16" customWidth="1"/>
    <col min="9230" max="9230" width="10.5703125" style="16" customWidth="1"/>
    <col min="9231" max="9231" width="11.85546875" style="16" customWidth="1"/>
    <col min="9232" max="9232" width="11.42578125" style="16" customWidth="1"/>
    <col min="9233" max="9233" width="13.140625" style="16" customWidth="1"/>
    <col min="9234" max="9234" width="5.7109375" style="16" customWidth="1"/>
    <col min="9235" max="9477" width="9.140625" style="16"/>
    <col min="9478" max="9478" width="5.5703125" style="16" customWidth="1"/>
    <col min="9479" max="9479" width="71" style="16" customWidth="1"/>
    <col min="9480" max="9480" width="13.28515625" style="16" customWidth="1"/>
    <col min="9481" max="9485" width="10.42578125" style="16" customWidth="1"/>
    <col min="9486" max="9486" width="10.5703125" style="16" customWidth="1"/>
    <col min="9487" max="9487" width="11.85546875" style="16" customWidth="1"/>
    <col min="9488" max="9488" width="11.42578125" style="16" customWidth="1"/>
    <col min="9489" max="9489" width="13.140625" style="16" customWidth="1"/>
    <col min="9490" max="9490" width="5.7109375" style="16" customWidth="1"/>
    <col min="9491" max="9733" width="9.140625" style="16"/>
    <col min="9734" max="9734" width="5.5703125" style="16" customWidth="1"/>
    <col min="9735" max="9735" width="71" style="16" customWidth="1"/>
    <col min="9736" max="9736" width="13.28515625" style="16" customWidth="1"/>
    <col min="9737" max="9741" width="10.42578125" style="16" customWidth="1"/>
    <col min="9742" max="9742" width="10.5703125" style="16" customWidth="1"/>
    <col min="9743" max="9743" width="11.85546875" style="16" customWidth="1"/>
    <col min="9744" max="9744" width="11.42578125" style="16" customWidth="1"/>
    <col min="9745" max="9745" width="13.140625" style="16" customWidth="1"/>
    <col min="9746" max="9746" width="5.7109375" style="16" customWidth="1"/>
    <col min="9747" max="9989" width="9.140625" style="16"/>
    <col min="9990" max="9990" width="5.5703125" style="16" customWidth="1"/>
    <col min="9991" max="9991" width="71" style="16" customWidth="1"/>
    <col min="9992" max="9992" width="13.28515625" style="16" customWidth="1"/>
    <col min="9993" max="9997" width="10.42578125" style="16" customWidth="1"/>
    <col min="9998" max="9998" width="10.5703125" style="16" customWidth="1"/>
    <col min="9999" max="9999" width="11.85546875" style="16" customWidth="1"/>
    <col min="10000" max="10000" width="11.42578125" style="16" customWidth="1"/>
    <col min="10001" max="10001" width="13.140625" style="16" customWidth="1"/>
    <col min="10002" max="10002" width="5.7109375" style="16" customWidth="1"/>
    <col min="10003" max="10245" width="9.140625" style="16"/>
    <col min="10246" max="10246" width="5.5703125" style="16" customWidth="1"/>
    <col min="10247" max="10247" width="71" style="16" customWidth="1"/>
    <col min="10248" max="10248" width="13.28515625" style="16" customWidth="1"/>
    <col min="10249" max="10253" width="10.42578125" style="16" customWidth="1"/>
    <col min="10254" max="10254" width="10.5703125" style="16" customWidth="1"/>
    <col min="10255" max="10255" width="11.85546875" style="16" customWidth="1"/>
    <col min="10256" max="10256" width="11.42578125" style="16" customWidth="1"/>
    <col min="10257" max="10257" width="13.140625" style="16" customWidth="1"/>
    <col min="10258" max="10258" width="5.7109375" style="16" customWidth="1"/>
    <col min="10259" max="10501" width="9.140625" style="16"/>
    <col min="10502" max="10502" width="5.5703125" style="16" customWidth="1"/>
    <col min="10503" max="10503" width="71" style="16" customWidth="1"/>
    <col min="10504" max="10504" width="13.28515625" style="16" customWidth="1"/>
    <col min="10505" max="10509" width="10.42578125" style="16" customWidth="1"/>
    <col min="10510" max="10510" width="10.5703125" style="16" customWidth="1"/>
    <col min="10511" max="10511" width="11.85546875" style="16" customWidth="1"/>
    <col min="10512" max="10512" width="11.42578125" style="16" customWidth="1"/>
    <col min="10513" max="10513" width="13.140625" style="16" customWidth="1"/>
    <col min="10514" max="10514" width="5.7109375" style="16" customWidth="1"/>
    <col min="10515" max="10757" width="9.140625" style="16"/>
    <col min="10758" max="10758" width="5.5703125" style="16" customWidth="1"/>
    <col min="10759" max="10759" width="71" style="16" customWidth="1"/>
    <col min="10760" max="10760" width="13.28515625" style="16" customWidth="1"/>
    <col min="10761" max="10765" width="10.42578125" style="16" customWidth="1"/>
    <col min="10766" max="10766" width="10.5703125" style="16" customWidth="1"/>
    <col min="10767" max="10767" width="11.85546875" style="16" customWidth="1"/>
    <col min="10768" max="10768" width="11.42578125" style="16" customWidth="1"/>
    <col min="10769" max="10769" width="13.140625" style="16" customWidth="1"/>
    <col min="10770" max="10770" width="5.7109375" style="16" customWidth="1"/>
    <col min="10771" max="11013" width="9.140625" style="16"/>
    <col min="11014" max="11014" width="5.5703125" style="16" customWidth="1"/>
    <col min="11015" max="11015" width="71" style="16" customWidth="1"/>
    <col min="11016" max="11016" width="13.28515625" style="16" customWidth="1"/>
    <col min="11017" max="11021" width="10.42578125" style="16" customWidth="1"/>
    <col min="11022" max="11022" width="10.5703125" style="16" customWidth="1"/>
    <col min="11023" max="11023" width="11.85546875" style="16" customWidth="1"/>
    <col min="11024" max="11024" width="11.42578125" style="16" customWidth="1"/>
    <col min="11025" max="11025" width="13.140625" style="16" customWidth="1"/>
    <col min="11026" max="11026" width="5.7109375" style="16" customWidth="1"/>
    <col min="11027" max="11269" width="9.140625" style="16"/>
    <col min="11270" max="11270" width="5.5703125" style="16" customWidth="1"/>
    <col min="11271" max="11271" width="71" style="16" customWidth="1"/>
    <col min="11272" max="11272" width="13.28515625" style="16" customWidth="1"/>
    <col min="11273" max="11277" width="10.42578125" style="16" customWidth="1"/>
    <col min="11278" max="11278" width="10.5703125" style="16" customWidth="1"/>
    <col min="11279" max="11279" width="11.85546875" style="16" customWidth="1"/>
    <col min="11280" max="11280" width="11.42578125" style="16" customWidth="1"/>
    <col min="11281" max="11281" width="13.140625" style="16" customWidth="1"/>
    <col min="11282" max="11282" width="5.7109375" style="16" customWidth="1"/>
    <col min="11283" max="11525" width="9.140625" style="16"/>
    <col min="11526" max="11526" width="5.5703125" style="16" customWidth="1"/>
    <col min="11527" max="11527" width="71" style="16" customWidth="1"/>
    <col min="11528" max="11528" width="13.28515625" style="16" customWidth="1"/>
    <col min="11529" max="11533" width="10.42578125" style="16" customWidth="1"/>
    <col min="11534" max="11534" width="10.5703125" style="16" customWidth="1"/>
    <col min="11535" max="11535" width="11.85546875" style="16" customWidth="1"/>
    <col min="11536" max="11536" width="11.42578125" style="16" customWidth="1"/>
    <col min="11537" max="11537" width="13.140625" style="16" customWidth="1"/>
    <col min="11538" max="11538" width="5.7109375" style="16" customWidth="1"/>
    <col min="11539" max="11781" width="9.140625" style="16"/>
    <col min="11782" max="11782" width="5.5703125" style="16" customWidth="1"/>
    <col min="11783" max="11783" width="71" style="16" customWidth="1"/>
    <col min="11784" max="11784" width="13.28515625" style="16" customWidth="1"/>
    <col min="11785" max="11789" width="10.42578125" style="16" customWidth="1"/>
    <col min="11790" max="11790" width="10.5703125" style="16" customWidth="1"/>
    <col min="11791" max="11791" width="11.85546875" style="16" customWidth="1"/>
    <col min="11792" max="11792" width="11.42578125" style="16" customWidth="1"/>
    <col min="11793" max="11793" width="13.140625" style="16" customWidth="1"/>
    <col min="11794" max="11794" width="5.7109375" style="16" customWidth="1"/>
    <col min="11795" max="12037" width="9.140625" style="16"/>
    <col min="12038" max="12038" width="5.5703125" style="16" customWidth="1"/>
    <col min="12039" max="12039" width="71" style="16" customWidth="1"/>
    <col min="12040" max="12040" width="13.28515625" style="16" customWidth="1"/>
    <col min="12041" max="12045" width="10.42578125" style="16" customWidth="1"/>
    <col min="12046" max="12046" width="10.5703125" style="16" customWidth="1"/>
    <col min="12047" max="12047" width="11.85546875" style="16" customWidth="1"/>
    <col min="12048" max="12048" width="11.42578125" style="16" customWidth="1"/>
    <col min="12049" max="12049" width="13.140625" style="16" customWidth="1"/>
    <col min="12050" max="12050" width="5.7109375" style="16" customWidth="1"/>
    <col min="12051" max="12293" width="9.140625" style="16"/>
    <col min="12294" max="12294" width="5.5703125" style="16" customWidth="1"/>
    <col min="12295" max="12295" width="71" style="16" customWidth="1"/>
    <col min="12296" max="12296" width="13.28515625" style="16" customWidth="1"/>
    <col min="12297" max="12301" width="10.42578125" style="16" customWidth="1"/>
    <col min="12302" max="12302" width="10.5703125" style="16" customWidth="1"/>
    <col min="12303" max="12303" width="11.85546875" style="16" customWidth="1"/>
    <col min="12304" max="12304" width="11.42578125" style="16" customWidth="1"/>
    <col min="12305" max="12305" width="13.140625" style="16" customWidth="1"/>
    <col min="12306" max="12306" width="5.7109375" style="16" customWidth="1"/>
    <col min="12307" max="12549" width="9.140625" style="16"/>
    <col min="12550" max="12550" width="5.5703125" style="16" customWidth="1"/>
    <col min="12551" max="12551" width="71" style="16" customWidth="1"/>
    <col min="12552" max="12552" width="13.28515625" style="16" customWidth="1"/>
    <col min="12553" max="12557" width="10.42578125" style="16" customWidth="1"/>
    <col min="12558" max="12558" width="10.5703125" style="16" customWidth="1"/>
    <col min="12559" max="12559" width="11.85546875" style="16" customWidth="1"/>
    <col min="12560" max="12560" width="11.42578125" style="16" customWidth="1"/>
    <col min="12561" max="12561" width="13.140625" style="16" customWidth="1"/>
    <col min="12562" max="12562" width="5.7109375" style="16" customWidth="1"/>
    <col min="12563" max="12805" width="9.140625" style="16"/>
    <col min="12806" max="12806" width="5.5703125" style="16" customWidth="1"/>
    <col min="12807" max="12807" width="71" style="16" customWidth="1"/>
    <col min="12808" max="12808" width="13.28515625" style="16" customWidth="1"/>
    <col min="12809" max="12813" width="10.42578125" style="16" customWidth="1"/>
    <col min="12814" max="12814" width="10.5703125" style="16" customWidth="1"/>
    <col min="12815" max="12815" width="11.85546875" style="16" customWidth="1"/>
    <col min="12816" max="12816" width="11.42578125" style="16" customWidth="1"/>
    <col min="12817" max="12817" width="13.140625" style="16" customWidth="1"/>
    <col min="12818" max="12818" width="5.7109375" style="16" customWidth="1"/>
    <col min="12819" max="13061" width="9.140625" style="16"/>
    <col min="13062" max="13062" width="5.5703125" style="16" customWidth="1"/>
    <col min="13063" max="13063" width="71" style="16" customWidth="1"/>
    <col min="13064" max="13064" width="13.28515625" style="16" customWidth="1"/>
    <col min="13065" max="13069" width="10.42578125" style="16" customWidth="1"/>
    <col min="13070" max="13070" width="10.5703125" style="16" customWidth="1"/>
    <col min="13071" max="13071" width="11.85546875" style="16" customWidth="1"/>
    <col min="13072" max="13072" width="11.42578125" style="16" customWidth="1"/>
    <col min="13073" max="13073" width="13.140625" style="16" customWidth="1"/>
    <col min="13074" max="13074" width="5.7109375" style="16" customWidth="1"/>
    <col min="13075" max="13317" width="9.140625" style="16"/>
    <col min="13318" max="13318" width="5.5703125" style="16" customWidth="1"/>
    <col min="13319" max="13319" width="71" style="16" customWidth="1"/>
    <col min="13320" max="13320" width="13.28515625" style="16" customWidth="1"/>
    <col min="13321" max="13325" width="10.42578125" style="16" customWidth="1"/>
    <col min="13326" max="13326" width="10.5703125" style="16" customWidth="1"/>
    <col min="13327" max="13327" width="11.85546875" style="16" customWidth="1"/>
    <col min="13328" max="13328" width="11.42578125" style="16" customWidth="1"/>
    <col min="13329" max="13329" width="13.140625" style="16" customWidth="1"/>
    <col min="13330" max="13330" width="5.7109375" style="16" customWidth="1"/>
    <col min="13331" max="13573" width="9.140625" style="16"/>
    <col min="13574" max="13574" width="5.5703125" style="16" customWidth="1"/>
    <col min="13575" max="13575" width="71" style="16" customWidth="1"/>
    <col min="13576" max="13576" width="13.28515625" style="16" customWidth="1"/>
    <col min="13577" max="13581" width="10.42578125" style="16" customWidth="1"/>
    <col min="13582" max="13582" width="10.5703125" style="16" customWidth="1"/>
    <col min="13583" max="13583" width="11.85546875" style="16" customWidth="1"/>
    <col min="13584" max="13584" width="11.42578125" style="16" customWidth="1"/>
    <col min="13585" max="13585" width="13.140625" style="16" customWidth="1"/>
    <col min="13586" max="13586" width="5.7109375" style="16" customWidth="1"/>
    <col min="13587" max="13829" width="9.140625" style="16"/>
    <col min="13830" max="13830" width="5.5703125" style="16" customWidth="1"/>
    <col min="13831" max="13831" width="71" style="16" customWidth="1"/>
    <col min="13832" max="13832" width="13.28515625" style="16" customWidth="1"/>
    <col min="13833" max="13837" width="10.42578125" style="16" customWidth="1"/>
    <col min="13838" max="13838" width="10.5703125" style="16" customWidth="1"/>
    <col min="13839" max="13839" width="11.85546875" style="16" customWidth="1"/>
    <col min="13840" max="13840" width="11.42578125" style="16" customWidth="1"/>
    <col min="13841" max="13841" width="13.140625" style="16" customWidth="1"/>
    <col min="13842" max="13842" width="5.7109375" style="16" customWidth="1"/>
    <col min="13843" max="14085" width="9.140625" style="16"/>
    <col min="14086" max="14086" width="5.5703125" style="16" customWidth="1"/>
    <col min="14087" max="14087" width="71" style="16" customWidth="1"/>
    <col min="14088" max="14088" width="13.28515625" style="16" customWidth="1"/>
    <col min="14089" max="14093" width="10.42578125" style="16" customWidth="1"/>
    <col min="14094" max="14094" width="10.5703125" style="16" customWidth="1"/>
    <col min="14095" max="14095" width="11.85546875" style="16" customWidth="1"/>
    <col min="14096" max="14096" width="11.42578125" style="16" customWidth="1"/>
    <col min="14097" max="14097" width="13.140625" style="16" customWidth="1"/>
    <col min="14098" max="14098" width="5.7109375" style="16" customWidth="1"/>
    <col min="14099" max="14341" width="9.140625" style="16"/>
    <col min="14342" max="14342" width="5.5703125" style="16" customWidth="1"/>
    <col min="14343" max="14343" width="71" style="16" customWidth="1"/>
    <col min="14344" max="14344" width="13.28515625" style="16" customWidth="1"/>
    <col min="14345" max="14349" width="10.42578125" style="16" customWidth="1"/>
    <col min="14350" max="14350" width="10.5703125" style="16" customWidth="1"/>
    <col min="14351" max="14351" width="11.85546875" style="16" customWidth="1"/>
    <col min="14352" max="14352" width="11.42578125" style="16" customWidth="1"/>
    <col min="14353" max="14353" width="13.140625" style="16" customWidth="1"/>
    <col min="14354" max="14354" width="5.7109375" style="16" customWidth="1"/>
    <col min="14355" max="14597" width="9.140625" style="16"/>
    <col min="14598" max="14598" width="5.5703125" style="16" customWidth="1"/>
    <col min="14599" max="14599" width="71" style="16" customWidth="1"/>
    <col min="14600" max="14600" width="13.28515625" style="16" customWidth="1"/>
    <col min="14601" max="14605" width="10.42578125" style="16" customWidth="1"/>
    <col min="14606" max="14606" width="10.5703125" style="16" customWidth="1"/>
    <col min="14607" max="14607" width="11.85546875" style="16" customWidth="1"/>
    <col min="14608" max="14608" width="11.42578125" style="16" customWidth="1"/>
    <col min="14609" max="14609" width="13.140625" style="16" customWidth="1"/>
    <col min="14610" max="14610" width="5.7109375" style="16" customWidth="1"/>
    <col min="14611" max="14853" width="9.140625" style="16"/>
    <col min="14854" max="14854" width="5.5703125" style="16" customWidth="1"/>
    <col min="14855" max="14855" width="71" style="16" customWidth="1"/>
    <col min="14856" max="14856" width="13.28515625" style="16" customWidth="1"/>
    <col min="14857" max="14861" width="10.42578125" style="16" customWidth="1"/>
    <col min="14862" max="14862" width="10.5703125" style="16" customWidth="1"/>
    <col min="14863" max="14863" width="11.85546875" style="16" customWidth="1"/>
    <col min="14864" max="14864" width="11.42578125" style="16" customWidth="1"/>
    <col min="14865" max="14865" width="13.140625" style="16" customWidth="1"/>
    <col min="14866" max="14866" width="5.7109375" style="16" customWidth="1"/>
    <col min="14867" max="15109" width="9.140625" style="16"/>
    <col min="15110" max="15110" width="5.5703125" style="16" customWidth="1"/>
    <col min="15111" max="15111" width="71" style="16" customWidth="1"/>
    <col min="15112" max="15112" width="13.28515625" style="16" customWidth="1"/>
    <col min="15113" max="15117" width="10.42578125" style="16" customWidth="1"/>
    <col min="15118" max="15118" width="10.5703125" style="16" customWidth="1"/>
    <col min="15119" max="15119" width="11.85546875" style="16" customWidth="1"/>
    <col min="15120" max="15120" width="11.42578125" style="16" customWidth="1"/>
    <col min="15121" max="15121" width="13.140625" style="16" customWidth="1"/>
    <col min="15122" max="15122" width="5.7109375" style="16" customWidth="1"/>
    <col min="15123" max="15365" width="9.140625" style="16"/>
    <col min="15366" max="15366" width="5.5703125" style="16" customWidth="1"/>
    <col min="15367" max="15367" width="71" style="16" customWidth="1"/>
    <col min="15368" max="15368" width="13.28515625" style="16" customWidth="1"/>
    <col min="15369" max="15373" width="10.42578125" style="16" customWidth="1"/>
    <col min="15374" max="15374" width="10.5703125" style="16" customWidth="1"/>
    <col min="15375" max="15375" width="11.85546875" style="16" customWidth="1"/>
    <col min="15376" max="15376" width="11.42578125" style="16" customWidth="1"/>
    <col min="15377" max="15377" width="13.140625" style="16" customWidth="1"/>
    <col min="15378" max="15378" width="5.7109375" style="16" customWidth="1"/>
    <col min="15379" max="15621" width="9.140625" style="16"/>
    <col min="15622" max="15622" width="5.5703125" style="16" customWidth="1"/>
    <col min="15623" max="15623" width="71" style="16" customWidth="1"/>
    <col min="15624" max="15624" width="13.28515625" style="16" customWidth="1"/>
    <col min="15625" max="15629" width="10.42578125" style="16" customWidth="1"/>
    <col min="15630" max="15630" width="10.5703125" style="16" customWidth="1"/>
    <col min="15631" max="15631" width="11.85546875" style="16" customWidth="1"/>
    <col min="15632" max="15632" width="11.42578125" style="16" customWidth="1"/>
    <col min="15633" max="15633" width="13.140625" style="16" customWidth="1"/>
    <col min="15634" max="15634" width="5.7109375" style="16" customWidth="1"/>
    <col min="15635" max="15877" width="9.140625" style="16"/>
    <col min="15878" max="15878" width="5.5703125" style="16" customWidth="1"/>
    <col min="15879" max="15879" width="71" style="16" customWidth="1"/>
    <col min="15880" max="15880" width="13.28515625" style="16" customWidth="1"/>
    <col min="15881" max="15885" width="10.42578125" style="16" customWidth="1"/>
    <col min="15886" max="15886" width="10.5703125" style="16" customWidth="1"/>
    <col min="15887" max="15887" width="11.85546875" style="16" customWidth="1"/>
    <col min="15888" max="15888" width="11.42578125" style="16" customWidth="1"/>
    <col min="15889" max="15889" width="13.140625" style="16" customWidth="1"/>
    <col min="15890" max="15890" width="5.7109375" style="16" customWidth="1"/>
    <col min="15891" max="16133" width="9.140625" style="16"/>
    <col min="16134" max="16134" width="5.5703125" style="16" customWidth="1"/>
    <col min="16135" max="16135" width="71" style="16" customWidth="1"/>
    <col min="16136" max="16136" width="13.28515625" style="16" customWidth="1"/>
    <col min="16137" max="16141" width="10.42578125" style="16" customWidth="1"/>
    <col min="16142" max="16142" width="10.5703125" style="16" customWidth="1"/>
    <col min="16143" max="16143" width="11.85546875" style="16" customWidth="1"/>
    <col min="16144" max="16144" width="11.42578125" style="16" customWidth="1"/>
    <col min="16145" max="16145" width="13.140625" style="16" customWidth="1"/>
    <col min="16146" max="16146" width="5.7109375" style="16" customWidth="1"/>
    <col min="16147" max="16384" width="9.140625" style="16"/>
  </cols>
  <sheetData>
    <row r="1" spans="2:31" ht="7.5" customHeight="1" thickBot="1"/>
    <row r="2" spans="2:31" ht="15.75" thickBot="1">
      <c r="B2" s="200"/>
      <c r="C2" s="201"/>
      <c r="D2" s="202"/>
      <c r="E2" s="201"/>
      <c r="F2" s="201"/>
      <c r="G2" s="201"/>
      <c r="H2" s="201"/>
      <c r="I2" s="201"/>
      <c r="J2" s="201"/>
      <c r="K2" s="201"/>
      <c r="L2" s="201"/>
      <c r="M2" s="203"/>
    </row>
    <row r="3" spans="2:31" ht="16.5" customHeight="1">
      <c r="B3" s="200"/>
      <c r="C3" s="201"/>
      <c r="D3" s="202"/>
      <c r="E3" s="201"/>
      <c r="F3" s="201"/>
      <c r="G3" s="201"/>
      <c r="H3" s="1664" t="s">
        <v>537</v>
      </c>
      <c r="I3" s="1664"/>
      <c r="J3" s="1664"/>
      <c r="K3" s="1664"/>
      <c r="L3" s="1664"/>
      <c r="M3" s="1665"/>
      <c r="N3" s="41"/>
      <c r="O3" s="41"/>
    </row>
    <row r="4" spans="2:31" ht="16.5" customHeight="1">
      <c r="B4" s="1715" t="s">
        <v>297</v>
      </c>
      <c r="C4" s="1716"/>
      <c r="D4" s="1716"/>
      <c r="E4" s="1716"/>
      <c r="F4" s="1716"/>
      <c r="G4" s="1716"/>
      <c r="H4" s="1716"/>
      <c r="I4" s="1716"/>
      <c r="J4" s="1716"/>
      <c r="K4" s="1716"/>
      <c r="L4" s="1716"/>
      <c r="M4" s="1717"/>
      <c r="N4" s="42"/>
      <c r="O4" s="42"/>
      <c r="P4" s="42"/>
    </row>
    <row r="5" spans="2:31" ht="24" customHeight="1">
      <c r="B5" s="1724" t="s">
        <v>1049</v>
      </c>
      <c r="C5" s="1725"/>
      <c r="D5" s="1725"/>
      <c r="E5" s="1725"/>
      <c r="F5" s="1725"/>
      <c r="G5" s="1725"/>
      <c r="H5" s="1725"/>
      <c r="I5" s="199"/>
      <c r="J5" s="1725" t="s">
        <v>1042</v>
      </c>
      <c r="K5" s="1725"/>
      <c r="L5" s="1725"/>
      <c r="M5" s="1729"/>
      <c r="N5" s="43"/>
      <c r="O5" s="44"/>
    </row>
    <row r="6" spans="2:31" ht="20.25" customHeight="1">
      <c r="B6" s="1726" t="s">
        <v>298</v>
      </c>
      <c r="C6" s="1727"/>
      <c r="D6" s="1727"/>
      <c r="E6" s="1728" t="s">
        <v>1041</v>
      </c>
      <c r="F6" s="1728"/>
      <c r="G6" s="1728"/>
      <c r="H6" s="1728"/>
      <c r="I6" s="1728"/>
      <c r="J6" s="1725" t="s">
        <v>299</v>
      </c>
      <c r="K6" s="1725"/>
      <c r="L6" s="1725"/>
      <c r="M6" s="1729"/>
      <c r="N6" s="43"/>
      <c r="O6" s="44"/>
      <c r="P6" s="44"/>
    </row>
    <row r="7" spans="2:31" ht="9.75" customHeight="1" thickBot="1">
      <c r="B7" s="205"/>
      <c r="C7" s="206"/>
      <c r="D7" s="207"/>
      <c r="E7" s="207"/>
      <c r="F7" s="208"/>
      <c r="G7" s="208"/>
      <c r="H7" s="208"/>
      <c r="I7" s="208"/>
      <c r="J7" s="208"/>
      <c r="K7" s="208"/>
      <c r="L7" s="208"/>
      <c r="M7" s="209"/>
      <c r="N7" s="43"/>
      <c r="O7" s="44"/>
      <c r="P7" s="44"/>
    </row>
    <row r="8" spans="2:31" s="46" customFormat="1" ht="59.25" customHeight="1">
      <c r="B8" s="1722" t="s">
        <v>0</v>
      </c>
      <c r="C8" s="223"/>
      <c r="D8" s="1720" t="s">
        <v>300</v>
      </c>
      <c r="E8" s="1718" t="s">
        <v>301</v>
      </c>
      <c r="F8" s="1713" t="s">
        <v>302</v>
      </c>
      <c r="G8" s="1714"/>
      <c r="H8" s="1713" t="s">
        <v>303</v>
      </c>
      <c r="I8" s="1714"/>
      <c r="J8" s="1713" t="s">
        <v>234</v>
      </c>
      <c r="K8" s="1714"/>
      <c r="L8" s="1713" t="s">
        <v>160</v>
      </c>
      <c r="M8" s="1714"/>
      <c r="N8" s="45"/>
    </row>
    <row r="9" spans="2:31" s="46" customFormat="1" ht="59.25" customHeight="1" thickBot="1">
      <c r="B9" s="1723"/>
      <c r="C9" s="224"/>
      <c r="D9" s="1721"/>
      <c r="E9" s="1719"/>
      <c r="F9" s="225" t="s">
        <v>385</v>
      </c>
      <c r="G9" s="226" t="s">
        <v>386</v>
      </c>
      <c r="H9" s="225" t="s">
        <v>385</v>
      </c>
      <c r="I9" s="226" t="s">
        <v>386</v>
      </c>
      <c r="J9" s="225" t="s">
        <v>385</v>
      </c>
      <c r="K9" s="226" t="s">
        <v>386</v>
      </c>
      <c r="L9" s="225" t="s">
        <v>385</v>
      </c>
      <c r="M9" s="226" t="s">
        <v>386</v>
      </c>
      <c r="N9" s="45"/>
    </row>
    <row r="10" spans="2:31" s="47" customFormat="1" ht="15.75" thickBot="1">
      <c r="B10" s="227">
        <v>1</v>
      </c>
      <c r="C10" s="228"/>
      <c r="D10" s="228">
        <v>2</v>
      </c>
      <c r="E10" s="229">
        <v>3</v>
      </c>
      <c r="F10" s="227">
        <v>4</v>
      </c>
      <c r="G10" s="229"/>
      <c r="H10" s="227">
        <v>5</v>
      </c>
      <c r="I10" s="229"/>
      <c r="J10" s="227">
        <v>6</v>
      </c>
      <c r="K10" s="229"/>
      <c r="L10" s="227"/>
      <c r="M10" s="229">
        <v>8</v>
      </c>
    </row>
    <row r="11" spans="2:31" s="49" customFormat="1" ht="17.25" customHeight="1">
      <c r="B11" s="210" t="s">
        <v>1</v>
      </c>
      <c r="C11" s="100"/>
      <c r="D11" s="699" t="s">
        <v>389</v>
      </c>
      <c r="E11" s="215" t="s">
        <v>304</v>
      </c>
      <c r="F11" s="396">
        <f>F12+F33+F40+F41</f>
        <v>228</v>
      </c>
      <c r="G11" s="397">
        <f t="shared" ref="G11:J11" si="0">G12+G33+G40+G41</f>
        <v>98000</v>
      </c>
      <c r="H11" s="396">
        <f t="shared" si="0"/>
        <v>228</v>
      </c>
      <c r="I11" s="398">
        <f t="shared" si="0"/>
        <v>98000</v>
      </c>
      <c r="J11" s="396">
        <f t="shared" si="0"/>
        <v>0</v>
      </c>
      <c r="K11" s="396"/>
      <c r="L11" s="396">
        <f t="shared" ref="L11:M11" si="1">L12+L33+L40+L41</f>
        <v>0</v>
      </c>
      <c r="M11" s="398">
        <f t="shared" si="1"/>
        <v>0</v>
      </c>
      <c r="O11" s="1581"/>
    </row>
    <row r="12" spans="2:31" s="51" customFormat="1" ht="17.25" customHeight="1">
      <c r="B12" s="211" t="s">
        <v>2</v>
      </c>
      <c r="C12" s="99"/>
      <c r="D12" s="946" t="s">
        <v>847</v>
      </c>
      <c r="E12" s="216" t="s">
        <v>305</v>
      </c>
      <c r="F12" s="377">
        <f>F13+F25+F28</f>
        <v>228</v>
      </c>
      <c r="G12" s="378">
        <f t="shared" ref="G12:J12" si="2">G13+G25+G28</f>
        <v>98000</v>
      </c>
      <c r="H12" s="377">
        <f t="shared" si="2"/>
        <v>228</v>
      </c>
      <c r="I12" s="379">
        <f t="shared" si="2"/>
        <v>98000</v>
      </c>
      <c r="J12" s="377">
        <f t="shared" si="2"/>
        <v>0</v>
      </c>
      <c r="K12" s="377"/>
      <c r="L12" s="377">
        <f t="shared" ref="L12:M12" si="3">L13+L25+L28</f>
        <v>0</v>
      </c>
      <c r="M12" s="379">
        <f t="shared" si="3"/>
        <v>0</v>
      </c>
    </row>
    <row r="13" spans="2:31" s="51" customFormat="1" ht="17.25" customHeight="1">
      <c r="B13" s="212" t="s">
        <v>3</v>
      </c>
      <c r="C13" s="98"/>
      <c r="D13" s="949" t="s">
        <v>848</v>
      </c>
      <c r="E13" s="217" t="s">
        <v>306</v>
      </c>
      <c r="F13" s="380">
        <f>SUM(F14:F24)</f>
        <v>0</v>
      </c>
      <c r="G13" s="381">
        <f>SUM(G14:G24)</f>
        <v>0</v>
      </c>
      <c r="H13" s="380">
        <f t="shared" ref="H13:J13" si="4">SUM(H14:H24)</f>
        <v>0</v>
      </c>
      <c r="I13" s="382">
        <f t="shared" si="4"/>
        <v>0</v>
      </c>
      <c r="J13" s="380">
        <f t="shared" si="4"/>
        <v>0</v>
      </c>
      <c r="K13" s="380"/>
      <c r="L13" s="380">
        <f t="shared" ref="L13:M13" si="5">SUM(L14:L24)</f>
        <v>0</v>
      </c>
      <c r="M13" s="382">
        <f t="shared" si="5"/>
        <v>0</v>
      </c>
    </row>
    <row r="14" spans="2:31" s="14" customFormat="1" ht="17.25" customHeight="1">
      <c r="B14" s="212" t="s">
        <v>4</v>
      </c>
      <c r="C14" s="48"/>
      <c r="D14" s="1062" t="s">
        <v>849</v>
      </c>
      <c r="E14" s="218" t="s">
        <v>307</v>
      </c>
      <c r="F14" s="399"/>
      <c r="G14" s="400"/>
      <c r="H14" s="433"/>
      <c r="I14" s="401"/>
      <c r="J14" s="433"/>
      <c r="K14" s="1165"/>
      <c r="L14" s="402"/>
      <c r="M14" s="401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3"/>
      <c r="AB14" s="52"/>
      <c r="AC14" s="53"/>
      <c r="AD14" s="52"/>
      <c r="AE14" s="54"/>
    </row>
    <row r="15" spans="2:31" s="14" customFormat="1" ht="17.25" customHeight="1">
      <c r="B15" s="211" t="s">
        <v>5</v>
      </c>
      <c r="C15" s="50"/>
      <c r="D15" s="1062" t="s">
        <v>850</v>
      </c>
      <c r="E15" s="218" t="s">
        <v>308</v>
      </c>
      <c r="F15" s="399"/>
      <c r="G15" s="400"/>
      <c r="H15" s="433"/>
      <c r="I15" s="401"/>
      <c r="J15" s="433"/>
      <c r="K15" s="1165"/>
      <c r="L15" s="402"/>
      <c r="M15" s="401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3"/>
      <c r="AB15" s="52"/>
      <c r="AC15" s="53"/>
      <c r="AD15" s="52"/>
      <c r="AE15" s="54"/>
    </row>
    <row r="16" spans="2:31" s="14" customFormat="1" ht="17.25" customHeight="1">
      <c r="B16" s="212" t="s">
        <v>6</v>
      </c>
      <c r="C16" s="48"/>
      <c r="D16" s="1062" t="s">
        <v>851</v>
      </c>
      <c r="E16" s="218" t="s">
        <v>309</v>
      </c>
      <c r="F16" s="399"/>
      <c r="G16" s="400"/>
      <c r="H16" s="433"/>
      <c r="I16" s="401"/>
      <c r="J16" s="433"/>
      <c r="K16" s="1165"/>
      <c r="L16" s="402"/>
      <c r="M16" s="401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  <c r="AB16" s="52"/>
      <c r="AC16" s="53"/>
      <c r="AD16" s="52"/>
      <c r="AE16" s="54"/>
    </row>
    <row r="17" spans="2:31" s="14" customFormat="1" ht="17.25" customHeight="1">
      <c r="B17" s="212" t="s">
        <v>7</v>
      </c>
      <c r="C17" s="48"/>
      <c r="D17" s="1062" t="s">
        <v>852</v>
      </c>
      <c r="E17" s="218" t="s">
        <v>310</v>
      </c>
      <c r="F17" s="399"/>
      <c r="G17" s="400"/>
      <c r="H17" s="433"/>
      <c r="I17" s="401"/>
      <c r="J17" s="433"/>
      <c r="K17" s="1165"/>
      <c r="L17" s="402"/>
      <c r="M17" s="40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  <c r="AB17" s="52"/>
      <c r="AC17" s="53"/>
      <c r="AD17" s="52"/>
      <c r="AE17" s="54"/>
    </row>
    <row r="18" spans="2:31" s="14" customFormat="1" ht="17.25" customHeight="1">
      <c r="B18" s="211" t="s">
        <v>8</v>
      </c>
      <c r="C18" s="50"/>
      <c r="D18" s="1062" t="s">
        <v>853</v>
      </c>
      <c r="E18" s="218" t="s">
        <v>311</v>
      </c>
      <c r="F18" s="399"/>
      <c r="G18" s="400"/>
      <c r="H18" s="433"/>
      <c r="I18" s="401"/>
      <c r="J18" s="433"/>
      <c r="K18" s="1165"/>
      <c r="L18" s="402"/>
      <c r="M18" s="40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  <c r="AB18" s="52"/>
      <c r="AC18" s="53"/>
      <c r="AD18" s="52"/>
      <c r="AE18" s="54"/>
    </row>
    <row r="19" spans="2:31" s="14" customFormat="1" ht="17.25" customHeight="1">
      <c r="B19" s="212" t="s">
        <v>9</v>
      </c>
      <c r="C19" s="48"/>
      <c r="D19" s="1062" t="s">
        <v>854</v>
      </c>
      <c r="E19" s="218" t="s">
        <v>312</v>
      </c>
      <c r="F19" s="399"/>
      <c r="G19" s="400"/>
      <c r="H19" s="433"/>
      <c r="I19" s="401"/>
      <c r="J19" s="433"/>
      <c r="K19" s="1165"/>
      <c r="L19" s="402"/>
      <c r="M19" s="40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3"/>
      <c r="AB19" s="52"/>
      <c r="AC19" s="53"/>
      <c r="AD19" s="52"/>
      <c r="AE19" s="54"/>
    </row>
    <row r="20" spans="2:31" s="14" customFormat="1" ht="17.25" customHeight="1">
      <c r="B20" s="212" t="s">
        <v>10</v>
      </c>
      <c r="C20" s="48"/>
      <c r="D20" s="1062" t="s">
        <v>855</v>
      </c>
      <c r="E20" s="218" t="s">
        <v>313</v>
      </c>
      <c r="F20" s="399"/>
      <c r="G20" s="400"/>
      <c r="H20" s="433"/>
      <c r="I20" s="401"/>
      <c r="J20" s="433"/>
      <c r="K20" s="1165"/>
      <c r="L20" s="402"/>
      <c r="M20" s="40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/>
      <c r="AB20" s="52"/>
      <c r="AC20" s="53"/>
      <c r="AD20" s="52"/>
      <c r="AE20" s="54"/>
    </row>
    <row r="21" spans="2:31" s="14" customFormat="1" ht="17.25" customHeight="1">
      <c r="B21" s="211" t="s">
        <v>14</v>
      </c>
      <c r="C21" s="50"/>
      <c r="D21" s="1062" t="s">
        <v>856</v>
      </c>
      <c r="E21" s="218" t="s">
        <v>314</v>
      </c>
      <c r="F21" s="399"/>
      <c r="G21" s="400"/>
      <c r="H21" s="433"/>
      <c r="I21" s="401"/>
      <c r="J21" s="433"/>
      <c r="K21" s="1165"/>
      <c r="L21" s="402"/>
      <c r="M21" s="401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/>
      <c r="AB21" s="52"/>
      <c r="AC21" s="53"/>
      <c r="AD21" s="52"/>
      <c r="AE21" s="54"/>
    </row>
    <row r="22" spans="2:31" s="14" customFormat="1" ht="17.25" customHeight="1">
      <c r="B22" s="211" t="s">
        <v>15</v>
      </c>
      <c r="C22" s="50"/>
      <c r="D22" s="1062" t="s">
        <v>857</v>
      </c>
      <c r="E22" s="218" t="s">
        <v>315</v>
      </c>
      <c r="F22" s="399"/>
      <c r="G22" s="400"/>
      <c r="H22" s="433"/>
      <c r="I22" s="401"/>
      <c r="J22" s="433"/>
      <c r="K22" s="1165"/>
      <c r="L22" s="402"/>
      <c r="M22" s="40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/>
      <c r="AB22" s="52"/>
      <c r="AC22" s="53"/>
      <c r="AD22" s="52"/>
      <c r="AE22" s="54"/>
    </row>
    <row r="23" spans="2:31" s="14" customFormat="1" ht="17.25" customHeight="1">
      <c r="B23" s="211" t="s">
        <v>16</v>
      </c>
      <c r="C23" s="50"/>
      <c r="D23" s="1062" t="s">
        <v>858</v>
      </c>
      <c r="E23" s="218" t="s">
        <v>316</v>
      </c>
      <c r="F23" s="399"/>
      <c r="G23" s="400"/>
      <c r="H23" s="433"/>
      <c r="I23" s="401"/>
      <c r="J23" s="433"/>
      <c r="K23" s="1165"/>
      <c r="L23" s="402"/>
      <c r="M23" s="40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52"/>
      <c r="AC23" s="53"/>
      <c r="AD23" s="52"/>
      <c r="AE23" s="54"/>
    </row>
    <row r="24" spans="2:31" s="14" customFormat="1" ht="17.25" customHeight="1">
      <c r="B24" s="212" t="s">
        <v>17</v>
      </c>
      <c r="C24" s="48"/>
      <c r="D24" s="1062" t="s">
        <v>859</v>
      </c>
      <c r="E24" s="218" t="s">
        <v>317</v>
      </c>
      <c r="F24" s="399"/>
      <c r="G24" s="400"/>
      <c r="H24" s="433"/>
      <c r="I24" s="401"/>
      <c r="J24" s="433"/>
      <c r="K24" s="1165"/>
      <c r="L24" s="402"/>
      <c r="M24" s="40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2"/>
      <c r="AC24" s="53"/>
      <c r="AD24" s="52"/>
      <c r="AE24" s="54"/>
    </row>
    <row r="25" spans="2:31" s="49" customFormat="1" ht="17.25" customHeight="1">
      <c r="B25" s="212" t="s">
        <v>18</v>
      </c>
      <c r="C25" s="98"/>
      <c r="D25" s="949" t="s">
        <v>860</v>
      </c>
      <c r="E25" s="217" t="s">
        <v>318</v>
      </c>
      <c r="F25" s="383">
        <f>F26+F27</f>
        <v>228</v>
      </c>
      <c r="G25" s="384">
        <f t="shared" ref="G25:J25" si="6">G26+G27</f>
        <v>98000</v>
      </c>
      <c r="H25" s="383">
        <f t="shared" si="6"/>
        <v>228</v>
      </c>
      <c r="I25" s="385">
        <f t="shared" si="6"/>
        <v>98000</v>
      </c>
      <c r="J25" s="385">
        <f t="shared" si="6"/>
        <v>0</v>
      </c>
      <c r="K25" s="385"/>
      <c r="L25" s="383">
        <f t="shared" ref="L25:M25" si="7">L26+L27</f>
        <v>0</v>
      </c>
      <c r="M25" s="385">
        <f t="shared" si="7"/>
        <v>0</v>
      </c>
    </row>
    <row r="26" spans="2:31" s="55" customFormat="1" ht="17.25" customHeight="1">
      <c r="B26" s="211" t="s">
        <v>11</v>
      </c>
      <c r="C26" s="99"/>
      <c r="D26" s="950" t="s">
        <v>861</v>
      </c>
      <c r="E26" s="219" t="s">
        <v>319</v>
      </c>
      <c r="F26" s="403"/>
      <c r="G26" s="404"/>
      <c r="H26" s="406"/>
      <c r="I26" s="405"/>
      <c r="J26" s="406"/>
      <c r="K26" s="1167"/>
      <c r="L26" s="406"/>
      <c r="M26" s="405"/>
    </row>
    <row r="27" spans="2:31" s="55" customFormat="1" ht="17.25" customHeight="1">
      <c r="B27" s="212" t="s">
        <v>12</v>
      </c>
      <c r="C27" s="98"/>
      <c r="D27" s="950" t="s">
        <v>862</v>
      </c>
      <c r="E27" s="219" t="s">
        <v>320</v>
      </c>
      <c r="F27" s="403">
        <v>228</v>
      </c>
      <c r="G27" s="404">
        <v>98000</v>
      </c>
      <c r="H27" s="406">
        <v>228</v>
      </c>
      <c r="I27" s="405">
        <v>98000</v>
      </c>
      <c r="J27" s="406"/>
      <c r="K27" s="1167"/>
      <c r="L27" s="406"/>
      <c r="M27" s="405"/>
    </row>
    <row r="28" spans="2:31" s="49" customFormat="1" ht="17.25" customHeight="1">
      <c r="B28" s="212" t="s">
        <v>13</v>
      </c>
      <c r="C28" s="98"/>
      <c r="D28" s="949" t="s">
        <v>863</v>
      </c>
      <c r="E28" s="217" t="s">
        <v>321</v>
      </c>
      <c r="F28" s="383">
        <f>F29+F30</f>
        <v>0</v>
      </c>
      <c r="G28" s="384">
        <f t="shared" ref="G28:J28" si="8">G29+G30</f>
        <v>0</v>
      </c>
      <c r="H28" s="383">
        <f t="shared" si="8"/>
        <v>0</v>
      </c>
      <c r="I28" s="385">
        <f t="shared" si="8"/>
        <v>0</v>
      </c>
      <c r="J28" s="383">
        <f t="shared" si="8"/>
        <v>0</v>
      </c>
      <c r="K28" s="385"/>
      <c r="L28" s="383">
        <f t="shared" ref="L28:M28" si="9">L29+L30</f>
        <v>0</v>
      </c>
      <c r="M28" s="385">
        <f t="shared" si="9"/>
        <v>0</v>
      </c>
    </row>
    <row r="29" spans="2:31" s="55" customFormat="1" ht="17.25" customHeight="1">
      <c r="B29" s="211" t="s">
        <v>19</v>
      </c>
      <c r="C29" s="99"/>
      <c r="D29" s="950" t="s">
        <v>864</v>
      </c>
      <c r="E29" s="219" t="s">
        <v>322</v>
      </c>
      <c r="F29" s="403"/>
      <c r="G29" s="404"/>
      <c r="H29" s="406"/>
      <c r="I29" s="405"/>
      <c r="J29" s="406"/>
      <c r="K29" s="1167"/>
      <c r="L29" s="406"/>
      <c r="M29" s="405"/>
    </row>
    <row r="30" spans="2:31" s="55" customFormat="1" ht="17.25" customHeight="1">
      <c r="B30" s="211" t="s">
        <v>20</v>
      </c>
      <c r="C30" s="99"/>
      <c r="D30" s="950" t="s">
        <v>865</v>
      </c>
      <c r="E30" s="219" t="s">
        <v>323</v>
      </c>
      <c r="F30" s="386">
        <f>F31+F32</f>
        <v>0</v>
      </c>
      <c r="G30" s="387">
        <f t="shared" ref="G30:J30" si="10">G31+G32</f>
        <v>0</v>
      </c>
      <c r="H30" s="386">
        <f t="shared" si="10"/>
        <v>0</v>
      </c>
      <c r="I30" s="388">
        <f t="shared" si="10"/>
        <v>0</v>
      </c>
      <c r="J30" s="386">
        <f t="shared" si="10"/>
        <v>0</v>
      </c>
      <c r="K30" s="385"/>
      <c r="L30" s="386">
        <f t="shared" ref="L30:M30" si="11">L31+L32</f>
        <v>0</v>
      </c>
      <c r="M30" s="388">
        <f t="shared" si="11"/>
        <v>0</v>
      </c>
    </row>
    <row r="31" spans="2:31" s="55" customFormat="1" ht="17.25" customHeight="1">
      <c r="B31" s="212" t="s">
        <v>22</v>
      </c>
      <c r="C31" s="98"/>
      <c r="D31" s="951" t="s">
        <v>866</v>
      </c>
      <c r="E31" s="219" t="s">
        <v>324</v>
      </c>
      <c r="F31" s="403"/>
      <c r="G31" s="404"/>
      <c r="H31" s="406"/>
      <c r="I31" s="405"/>
      <c r="J31" s="406"/>
      <c r="K31" s="1167"/>
      <c r="L31" s="406"/>
      <c r="M31" s="405"/>
    </row>
    <row r="32" spans="2:31" s="55" customFormat="1" ht="17.25" customHeight="1">
      <c r="B32" s="212" t="s">
        <v>23</v>
      </c>
      <c r="C32" s="98"/>
      <c r="D32" s="951" t="s">
        <v>867</v>
      </c>
      <c r="E32" s="219" t="s">
        <v>325</v>
      </c>
      <c r="F32" s="403"/>
      <c r="G32" s="404"/>
      <c r="H32" s="406"/>
      <c r="I32" s="405"/>
      <c r="J32" s="406"/>
      <c r="K32" s="1167"/>
      <c r="L32" s="406"/>
      <c r="M32" s="405"/>
    </row>
    <row r="33" spans="2:14" s="49" customFormat="1" ht="17.25" customHeight="1">
      <c r="B33" s="211" t="s">
        <v>24</v>
      </c>
      <c r="C33" s="99"/>
      <c r="D33" s="946" t="s">
        <v>868</v>
      </c>
      <c r="E33" s="216" t="s">
        <v>326</v>
      </c>
      <c r="F33" s="394">
        <f>F34</f>
        <v>0</v>
      </c>
      <c r="G33" s="393">
        <f t="shared" ref="G33:J34" si="12">G34</f>
        <v>0</v>
      </c>
      <c r="H33" s="394">
        <f t="shared" si="12"/>
        <v>0</v>
      </c>
      <c r="I33" s="395">
        <f t="shared" si="12"/>
        <v>0</v>
      </c>
      <c r="J33" s="394">
        <f t="shared" si="12"/>
        <v>0</v>
      </c>
      <c r="K33" s="394"/>
      <c r="L33" s="394">
        <f t="shared" ref="L33:M34" si="13">L34</f>
        <v>0</v>
      </c>
      <c r="M33" s="395">
        <f t="shared" si="13"/>
        <v>0</v>
      </c>
    </row>
    <row r="34" spans="2:14" s="49" customFormat="1" ht="17.25" customHeight="1">
      <c r="B34" s="212" t="s">
        <v>25</v>
      </c>
      <c r="C34" s="98"/>
      <c r="D34" s="949" t="s">
        <v>869</v>
      </c>
      <c r="E34" s="217" t="s">
        <v>327</v>
      </c>
      <c r="F34" s="383">
        <f>F35</f>
        <v>0</v>
      </c>
      <c r="G34" s="384">
        <f t="shared" si="12"/>
        <v>0</v>
      </c>
      <c r="H34" s="383">
        <f t="shared" si="12"/>
        <v>0</v>
      </c>
      <c r="I34" s="385">
        <f t="shared" si="12"/>
        <v>0</v>
      </c>
      <c r="J34" s="383">
        <f t="shared" si="12"/>
        <v>0</v>
      </c>
      <c r="K34" s="383"/>
      <c r="L34" s="383">
        <f t="shared" si="13"/>
        <v>0</v>
      </c>
      <c r="M34" s="385">
        <f t="shared" si="13"/>
        <v>0</v>
      </c>
    </row>
    <row r="35" spans="2:14" s="49" customFormat="1" ht="17.25" customHeight="1">
      <c r="B35" s="212" t="s">
        <v>26</v>
      </c>
      <c r="C35" s="98"/>
      <c r="D35" s="949" t="s">
        <v>870</v>
      </c>
      <c r="E35" s="217" t="s">
        <v>328</v>
      </c>
      <c r="F35" s="383">
        <f>SUM(F36:F39)</f>
        <v>0</v>
      </c>
      <c r="G35" s="384">
        <f t="shared" ref="G35:J35" si="14">SUM(G36:G39)</f>
        <v>0</v>
      </c>
      <c r="H35" s="383">
        <f t="shared" si="14"/>
        <v>0</v>
      </c>
      <c r="I35" s="385">
        <f t="shared" si="14"/>
        <v>0</v>
      </c>
      <c r="J35" s="383">
        <f t="shared" si="14"/>
        <v>0</v>
      </c>
      <c r="K35" s="383"/>
      <c r="L35" s="383">
        <f t="shared" ref="L35:M35" si="15">SUM(L36:L39)</f>
        <v>0</v>
      </c>
      <c r="M35" s="385">
        <f t="shared" si="15"/>
        <v>0</v>
      </c>
    </row>
    <row r="36" spans="2:14" s="55" customFormat="1" ht="17.25" customHeight="1">
      <c r="B36" s="211" t="s">
        <v>27</v>
      </c>
      <c r="C36" s="99"/>
      <c r="D36" s="950" t="s">
        <v>871</v>
      </c>
      <c r="E36" s="219" t="s">
        <v>329</v>
      </c>
      <c r="F36" s="403"/>
      <c r="G36" s="404"/>
      <c r="H36" s="406"/>
      <c r="I36" s="405"/>
      <c r="J36" s="406"/>
      <c r="K36" s="1167"/>
      <c r="L36" s="406"/>
      <c r="M36" s="405"/>
    </row>
    <row r="37" spans="2:14" s="55" customFormat="1" ht="17.25" customHeight="1">
      <c r="B37" s="212" t="s">
        <v>28</v>
      </c>
      <c r="C37" s="100"/>
      <c r="D37" s="952" t="s">
        <v>872</v>
      </c>
      <c r="E37" s="220" t="s">
        <v>330</v>
      </c>
      <c r="F37" s="407"/>
      <c r="G37" s="408"/>
      <c r="H37" s="410"/>
      <c r="I37" s="409"/>
      <c r="J37" s="410"/>
      <c r="K37" s="1168"/>
      <c r="L37" s="410"/>
      <c r="M37" s="409"/>
    </row>
    <row r="38" spans="2:14" s="56" customFormat="1" ht="17.25" customHeight="1">
      <c r="B38" s="212" t="s">
        <v>29</v>
      </c>
      <c r="C38" s="48"/>
      <c r="D38" s="953" t="s">
        <v>873</v>
      </c>
      <c r="E38" s="219" t="s">
        <v>331</v>
      </c>
      <c r="F38" s="403"/>
      <c r="G38" s="404"/>
      <c r="H38" s="406"/>
      <c r="I38" s="405"/>
      <c r="J38" s="406"/>
      <c r="K38" s="1167"/>
      <c r="L38" s="406"/>
      <c r="M38" s="405"/>
    </row>
    <row r="39" spans="2:14" s="56" customFormat="1" ht="17.25" customHeight="1">
      <c r="B39" s="211" t="s">
        <v>30</v>
      </c>
      <c r="C39" s="50"/>
      <c r="D39" s="953" t="s">
        <v>874</v>
      </c>
      <c r="E39" s="219" t="s">
        <v>332</v>
      </c>
      <c r="F39" s="403"/>
      <c r="G39" s="404"/>
      <c r="H39" s="406"/>
      <c r="I39" s="405"/>
      <c r="J39" s="391"/>
      <c r="K39" s="1166"/>
      <c r="L39" s="391"/>
      <c r="M39" s="392"/>
    </row>
    <row r="40" spans="2:14" s="57" customFormat="1" ht="17.25" customHeight="1">
      <c r="B40" s="212" t="s">
        <v>31</v>
      </c>
      <c r="C40" s="48"/>
      <c r="D40" s="947" t="s">
        <v>875</v>
      </c>
      <c r="E40" s="216" t="s">
        <v>333</v>
      </c>
      <c r="F40" s="389"/>
      <c r="G40" s="390"/>
      <c r="H40" s="391"/>
      <c r="I40" s="392"/>
      <c r="J40" s="391"/>
      <c r="K40" s="1166"/>
      <c r="L40" s="391"/>
      <c r="M40" s="392"/>
    </row>
    <row r="41" spans="2:14" s="57" customFormat="1" ht="17.25" customHeight="1">
      <c r="B41" s="212" t="s">
        <v>32</v>
      </c>
      <c r="C41" s="48"/>
      <c r="D41" s="947" t="s">
        <v>876</v>
      </c>
      <c r="E41" s="216" t="s">
        <v>334</v>
      </c>
      <c r="F41" s="383">
        <f>F42+F43+F44+F47</f>
        <v>0</v>
      </c>
      <c r="G41" s="384">
        <f t="shared" ref="G41:J41" si="16">G42+G43+G44+G47</f>
        <v>0</v>
      </c>
      <c r="H41" s="383">
        <f t="shared" si="16"/>
        <v>0</v>
      </c>
      <c r="I41" s="385">
        <f t="shared" si="16"/>
        <v>0</v>
      </c>
      <c r="J41" s="383">
        <f t="shared" si="16"/>
        <v>0</v>
      </c>
      <c r="K41" s="383"/>
      <c r="L41" s="383">
        <f t="shared" ref="L41:M41" si="17">L42+L43+L44+L47</f>
        <v>0</v>
      </c>
      <c r="M41" s="385">
        <f t="shared" si="17"/>
        <v>0</v>
      </c>
    </row>
    <row r="42" spans="2:14" s="57" customFormat="1" ht="17.25" customHeight="1">
      <c r="B42" s="211" t="s">
        <v>33</v>
      </c>
      <c r="C42" s="50"/>
      <c r="D42" s="948" t="s">
        <v>877</v>
      </c>
      <c r="E42" s="217" t="s">
        <v>335</v>
      </c>
      <c r="F42" s="389"/>
      <c r="G42" s="390"/>
      <c r="H42" s="391"/>
      <c r="I42" s="392"/>
      <c r="J42" s="391"/>
      <c r="K42" s="1166"/>
      <c r="L42" s="391"/>
      <c r="M42" s="392"/>
    </row>
    <row r="43" spans="2:14" s="57" customFormat="1" ht="17.25" customHeight="1">
      <c r="B43" s="212" t="s">
        <v>34</v>
      </c>
      <c r="C43" s="101"/>
      <c r="D43" s="954" t="s">
        <v>878</v>
      </c>
      <c r="E43" s="217" t="s">
        <v>336</v>
      </c>
      <c r="F43" s="389"/>
      <c r="G43" s="390"/>
      <c r="H43" s="391"/>
      <c r="I43" s="392"/>
      <c r="J43" s="391"/>
      <c r="K43" s="1166"/>
      <c r="L43" s="391"/>
      <c r="M43" s="392"/>
    </row>
    <row r="44" spans="2:14" s="57" customFormat="1" ht="17.25" customHeight="1">
      <c r="B44" s="212" t="s">
        <v>35</v>
      </c>
      <c r="C44" s="48"/>
      <c r="D44" s="955" t="s">
        <v>879</v>
      </c>
      <c r="E44" s="221" t="s">
        <v>337</v>
      </c>
      <c r="F44" s="383">
        <f>F45+F46</f>
        <v>0</v>
      </c>
      <c r="G44" s="384">
        <f t="shared" ref="G44:J44" si="18">G45+G46</f>
        <v>0</v>
      </c>
      <c r="H44" s="383">
        <f t="shared" si="18"/>
        <v>0</v>
      </c>
      <c r="I44" s="385">
        <f t="shared" si="18"/>
        <v>0</v>
      </c>
      <c r="J44" s="383">
        <f t="shared" si="18"/>
        <v>0</v>
      </c>
      <c r="K44" s="383"/>
      <c r="L44" s="383">
        <f t="shared" ref="L44:M44" si="19">L45+L46</f>
        <v>0</v>
      </c>
      <c r="M44" s="385">
        <f t="shared" si="19"/>
        <v>0</v>
      </c>
    </row>
    <row r="45" spans="2:14" s="56" customFormat="1" ht="17.25" customHeight="1">
      <c r="B45" s="211" t="s">
        <v>36</v>
      </c>
      <c r="C45" s="102"/>
      <c r="D45" s="957" t="s">
        <v>880</v>
      </c>
      <c r="E45" s="219" t="s">
        <v>338</v>
      </c>
      <c r="F45" s="403"/>
      <c r="G45" s="404"/>
      <c r="H45" s="406"/>
      <c r="I45" s="405"/>
      <c r="J45" s="406"/>
      <c r="K45" s="1167"/>
      <c r="L45" s="406"/>
      <c r="M45" s="405"/>
    </row>
    <row r="46" spans="2:14" s="56" customFormat="1" ht="17.25" customHeight="1">
      <c r="B46" s="212">
        <v>360</v>
      </c>
      <c r="C46" s="48"/>
      <c r="D46" s="953" t="s">
        <v>881</v>
      </c>
      <c r="E46" s="219" t="s">
        <v>339</v>
      </c>
      <c r="F46" s="403"/>
      <c r="G46" s="404"/>
      <c r="H46" s="406"/>
      <c r="I46" s="405"/>
      <c r="J46" s="406"/>
      <c r="K46" s="1167"/>
      <c r="L46" s="406"/>
      <c r="M46" s="405"/>
    </row>
    <row r="47" spans="2:14" s="58" customFormat="1" ht="17.25" customHeight="1" thickBot="1">
      <c r="B47" s="213">
        <v>370</v>
      </c>
      <c r="C47" s="214"/>
      <c r="D47" s="956" t="s">
        <v>882</v>
      </c>
      <c r="E47" s="222" t="s">
        <v>340</v>
      </c>
      <c r="F47" s="411"/>
      <c r="G47" s="412"/>
      <c r="H47" s="414"/>
      <c r="I47" s="413"/>
      <c r="J47" s="414"/>
      <c r="K47" s="1169"/>
      <c r="L47" s="414"/>
      <c r="M47" s="413"/>
    </row>
    <row r="48" spans="2:14" s="46" customFormat="1" ht="47.25" customHeight="1">
      <c r="B48" s="1722" t="s">
        <v>0</v>
      </c>
      <c r="C48" s="223"/>
      <c r="D48" s="1720" t="s">
        <v>300</v>
      </c>
      <c r="E48" s="1718" t="s">
        <v>301</v>
      </c>
      <c r="F48" s="1713" t="s">
        <v>302</v>
      </c>
      <c r="G48" s="1714"/>
      <c r="H48" s="1713" t="s">
        <v>303</v>
      </c>
      <c r="I48" s="1714"/>
      <c r="J48" s="1713" t="s">
        <v>234</v>
      </c>
      <c r="K48" s="1714"/>
      <c r="L48" s="1713" t="s">
        <v>160</v>
      </c>
      <c r="M48" s="1714"/>
      <c r="N48" s="45"/>
    </row>
    <row r="49" spans="2:31" s="46" customFormat="1" ht="63.75" customHeight="1" thickBot="1">
      <c r="B49" s="1723"/>
      <c r="C49" s="224"/>
      <c r="D49" s="1721"/>
      <c r="E49" s="1719"/>
      <c r="F49" s="225" t="s">
        <v>385</v>
      </c>
      <c r="G49" s="226" t="s">
        <v>386</v>
      </c>
      <c r="H49" s="225" t="s">
        <v>385</v>
      </c>
      <c r="I49" s="226" t="s">
        <v>386</v>
      </c>
      <c r="J49" s="225" t="s">
        <v>385</v>
      </c>
      <c r="K49" s="226" t="s">
        <v>386</v>
      </c>
      <c r="L49" s="225" t="s">
        <v>385</v>
      </c>
      <c r="M49" s="226" t="s">
        <v>386</v>
      </c>
      <c r="N49" s="45"/>
    </row>
    <row r="50" spans="2:31" s="49" customFormat="1" ht="18.75" customHeight="1">
      <c r="B50" s="210" t="s">
        <v>1</v>
      </c>
      <c r="C50" s="100"/>
      <c r="D50" s="699" t="s">
        <v>638</v>
      </c>
      <c r="E50" s="215" t="s">
        <v>304</v>
      </c>
      <c r="F50" s="396">
        <f>F51+F72+F79+F80</f>
        <v>0</v>
      </c>
      <c r="G50" s="397">
        <f t="shared" ref="G50:J50" si="20">G51+G72+G79+G80</f>
        <v>0</v>
      </c>
      <c r="H50" s="396">
        <f t="shared" si="20"/>
        <v>0</v>
      </c>
      <c r="I50" s="398">
        <f t="shared" si="20"/>
        <v>0</v>
      </c>
      <c r="J50" s="396">
        <f t="shared" si="20"/>
        <v>0</v>
      </c>
      <c r="K50" s="396"/>
      <c r="L50" s="396">
        <f t="shared" ref="L50:M50" si="21">L51+L72+L79+L80</f>
        <v>0</v>
      </c>
      <c r="M50" s="398">
        <f t="shared" si="21"/>
        <v>0</v>
      </c>
    </row>
    <row r="51" spans="2:31" s="51" customFormat="1" ht="18.75" customHeight="1">
      <c r="B51" s="211" t="s">
        <v>2</v>
      </c>
      <c r="C51" s="99"/>
      <c r="D51" s="946" t="s">
        <v>918</v>
      </c>
      <c r="E51" s="216" t="s">
        <v>305</v>
      </c>
      <c r="F51" s="377">
        <f>F52+F64+F67</f>
        <v>0</v>
      </c>
      <c r="G51" s="378">
        <f t="shared" ref="G51:J51" si="22">G52+G64+G67</f>
        <v>0</v>
      </c>
      <c r="H51" s="377">
        <f t="shared" si="22"/>
        <v>0</v>
      </c>
      <c r="I51" s="379">
        <f t="shared" si="22"/>
        <v>0</v>
      </c>
      <c r="J51" s="377">
        <f t="shared" si="22"/>
        <v>0</v>
      </c>
      <c r="K51" s="377"/>
      <c r="L51" s="377">
        <f t="shared" ref="L51:M51" si="23">L52+L64+L67</f>
        <v>0</v>
      </c>
      <c r="M51" s="379">
        <f t="shared" si="23"/>
        <v>0</v>
      </c>
    </row>
    <row r="52" spans="2:31" s="51" customFormat="1" ht="18.75" customHeight="1">
      <c r="B52" s="212" t="s">
        <v>3</v>
      </c>
      <c r="C52" s="98"/>
      <c r="D52" s="949" t="s">
        <v>883</v>
      </c>
      <c r="E52" s="217" t="s">
        <v>306</v>
      </c>
      <c r="F52" s="380">
        <f>SUM(F53:F63)</f>
        <v>0</v>
      </c>
      <c r="G52" s="381">
        <f>SUM(G53:G63)</f>
        <v>0</v>
      </c>
      <c r="H52" s="380">
        <f t="shared" ref="H52:J52" si="24">SUM(H53:H63)</f>
        <v>0</v>
      </c>
      <c r="I52" s="382">
        <f t="shared" si="24"/>
        <v>0</v>
      </c>
      <c r="J52" s="380">
        <f t="shared" si="24"/>
        <v>0</v>
      </c>
      <c r="K52" s="380"/>
      <c r="L52" s="380">
        <f t="shared" ref="L52:M52" si="25">SUM(L53:L63)</f>
        <v>0</v>
      </c>
      <c r="M52" s="382">
        <f t="shared" si="25"/>
        <v>0</v>
      </c>
    </row>
    <row r="53" spans="2:31" s="14" customFormat="1" ht="18.75" customHeight="1">
      <c r="B53" s="212" t="s">
        <v>4</v>
      </c>
      <c r="C53" s="48"/>
      <c r="D53" s="1062" t="s">
        <v>884</v>
      </c>
      <c r="E53" s="218" t="s">
        <v>307</v>
      </c>
      <c r="F53" s="399"/>
      <c r="G53" s="400"/>
      <c r="H53" s="433"/>
      <c r="I53" s="401"/>
      <c r="J53" s="433"/>
      <c r="K53" s="1165"/>
      <c r="L53" s="402"/>
      <c r="M53" s="401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52"/>
      <c r="AC53" s="53"/>
      <c r="AD53" s="52"/>
      <c r="AE53" s="54"/>
    </row>
    <row r="54" spans="2:31" s="14" customFormat="1" ht="18.75" customHeight="1">
      <c r="B54" s="211" t="s">
        <v>5</v>
      </c>
      <c r="C54" s="50"/>
      <c r="D54" s="1062" t="s">
        <v>885</v>
      </c>
      <c r="E54" s="218" t="s">
        <v>308</v>
      </c>
      <c r="F54" s="399"/>
      <c r="G54" s="400"/>
      <c r="H54" s="433"/>
      <c r="I54" s="401"/>
      <c r="J54" s="433"/>
      <c r="K54" s="1165"/>
      <c r="L54" s="402"/>
      <c r="M54" s="401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52"/>
      <c r="AC54" s="53"/>
      <c r="AD54" s="52"/>
      <c r="AE54" s="54"/>
    </row>
    <row r="55" spans="2:31" s="14" customFormat="1" ht="18.75" customHeight="1">
      <c r="B55" s="212" t="s">
        <v>6</v>
      </c>
      <c r="C55" s="48"/>
      <c r="D55" s="1062" t="s">
        <v>886</v>
      </c>
      <c r="E55" s="218" t="s">
        <v>309</v>
      </c>
      <c r="F55" s="399"/>
      <c r="G55" s="400"/>
      <c r="H55" s="433"/>
      <c r="I55" s="401"/>
      <c r="J55" s="433"/>
      <c r="K55" s="1165"/>
      <c r="L55" s="402"/>
      <c r="M55" s="401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52"/>
      <c r="AC55" s="53"/>
      <c r="AD55" s="52"/>
      <c r="AE55" s="54"/>
    </row>
    <row r="56" spans="2:31" s="14" customFormat="1" ht="18.75" customHeight="1">
      <c r="B56" s="212" t="s">
        <v>7</v>
      </c>
      <c r="C56" s="48"/>
      <c r="D56" s="1062" t="s">
        <v>887</v>
      </c>
      <c r="E56" s="218" t="s">
        <v>310</v>
      </c>
      <c r="F56" s="399"/>
      <c r="G56" s="400"/>
      <c r="H56" s="433"/>
      <c r="I56" s="401"/>
      <c r="J56" s="433"/>
      <c r="K56" s="1165"/>
      <c r="L56" s="402"/>
      <c r="M56" s="401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52"/>
      <c r="AC56" s="53"/>
      <c r="AD56" s="52"/>
      <c r="AE56" s="54"/>
    </row>
    <row r="57" spans="2:31" s="14" customFormat="1" ht="18.75" customHeight="1">
      <c r="B57" s="211" t="s">
        <v>8</v>
      </c>
      <c r="C57" s="50"/>
      <c r="D57" s="1062" t="s">
        <v>888</v>
      </c>
      <c r="E57" s="218" t="s">
        <v>311</v>
      </c>
      <c r="F57" s="399"/>
      <c r="G57" s="400"/>
      <c r="H57" s="433"/>
      <c r="I57" s="401"/>
      <c r="J57" s="433"/>
      <c r="K57" s="1165"/>
      <c r="L57" s="402"/>
      <c r="M57" s="401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2"/>
      <c r="AC57" s="53"/>
      <c r="AD57" s="52"/>
      <c r="AE57" s="54"/>
    </row>
    <row r="58" spans="2:31" s="14" customFormat="1" ht="18.75" customHeight="1">
      <c r="B58" s="212" t="s">
        <v>9</v>
      </c>
      <c r="C58" s="48"/>
      <c r="D58" s="1062" t="s">
        <v>889</v>
      </c>
      <c r="E58" s="218" t="s">
        <v>312</v>
      </c>
      <c r="F58" s="399"/>
      <c r="G58" s="400"/>
      <c r="H58" s="433"/>
      <c r="I58" s="401"/>
      <c r="J58" s="433"/>
      <c r="K58" s="1165"/>
      <c r="L58" s="402"/>
      <c r="M58" s="401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52"/>
      <c r="AC58" s="53"/>
      <c r="AD58" s="52"/>
      <c r="AE58" s="54"/>
    </row>
    <row r="59" spans="2:31" s="14" customFormat="1" ht="18.75" customHeight="1">
      <c r="B59" s="212" t="s">
        <v>10</v>
      </c>
      <c r="C59" s="48"/>
      <c r="D59" s="1062" t="s">
        <v>890</v>
      </c>
      <c r="E59" s="218" t="s">
        <v>313</v>
      </c>
      <c r="F59" s="399"/>
      <c r="G59" s="400"/>
      <c r="H59" s="433"/>
      <c r="I59" s="401"/>
      <c r="J59" s="433"/>
      <c r="K59" s="1165"/>
      <c r="L59" s="402"/>
      <c r="M59" s="40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2"/>
      <c r="AC59" s="53"/>
      <c r="AD59" s="52"/>
      <c r="AE59" s="54"/>
    </row>
    <row r="60" spans="2:31" s="14" customFormat="1" ht="18.75" customHeight="1">
      <c r="B60" s="211" t="s">
        <v>14</v>
      </c>
      <c r="C60" s="50"/>
      <c r="D60" s="1062" t="s">
        <v>891</v>
      </c>
      <c r="E60" s="218" t="s">
        <v>314</v>
      </c>
      <c r="F60" s="399"/>
      <c r="G60" s="400"/>
      <c r="H60" s="433"/>
      <c r="I60" s="401"/>
      <c r="J60" s="433"/>
      <c r="K60" s="1165"/>
      <c r="L60" s="402"/>
      <c r="M60" s="40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52"/>
      <c r="AC60" s="53"/>
      <c r="AD60" s="52"/>
      <c r="AE60" s="54"/>
    </row>
    <row r="61" spans="2:31" s="14" customFormat="1" ht="18.75" customHeight="1">
      <c r="B61" s="211" t="s">
        <v>15</v>
      </c>
      <c r="C61" s="50"/>
      <c r="D61" s="1062" t="s">
        <v>892</v>
      </c>
      <c r="E61" s="218" t="s">
        <v>315</v>
      </c>
      <c r="F61" s="399"/>
      <c r="G61" s="400"/>
      <c r="H61" s="433"/>
      <c r="I61" s="401"/>
      <c r="J61" s="433"/>
      <c r="K61" s="1165"/>
      <c r="L61" s="402"/>
      <c r="M61" s="40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2"/>
      <c r="AC61" s="53"/>
      <c r="AD61" s="52"/>
      <c r="AE61" s="54"/>
    </row>
    <row r="62" spans="2:31" s="14" customFormat="1" ht="18.75" customHeight="1">
      <c r="B62" s="211" t="s">
        <v>16</v>
      </c>
      <c r="C62" s="50"/>
      <c r="D62" s="1062" t="s">
        <v>893</v>
      </c>
      <c r="E62" s="218" t="s">
        <v>316</v>
      </c>
      <c r="F62" s="399"/>
      <c r="G62" s="400"/>
      <c r="H62" s="433"/>
      <c r="I62" s="401"/>
      <c r="J62" s="433"/>
      <c r="K62" s="1165"/>
      <c r="L62" s="402"/>
      <c r="M62" s="40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2"/>
      <c r="AC62" s="53"/>
      <c r="AD62" s="52"/>
      <c r="AE62" s="54"/>
    </row>
    <row r="63" spans="2:31" s="14" customFormat="1" ht="18.75" customHeight="1">
      <c r="B63" s="212" t="s">
        <v>17</v>
      </c>
      <c r="C63" s="48"/>
      <c r="D63" s="1062" t="s">
        <v>894</v>
      </c>
      <c r="E63" s="218" t="s">
        <v>317</v>
      </c>
      <c r="F63" s="399"/>
      <c r="G63" s="400"/>
      <c r="H63" s="433"/>
      <c r="I63" s="401"/>
      <c r="J63" s="433"/>
      <c r="K63" s="1165"/>
      <c r="L63" s="402"/>
      <c r="M63" s="40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52"/>
      <c r="AC63" s="53"/>
      <c r="AD63" s="52"/>
      <c r="AE63" s="54"/>
    </row>
    <row r="64" spans="2:31" s="49" customFormat="1" ht="18.75" customHeight="1">
      <c r="B64" s="212" t="s">
        <v>18</v>
      </c>
      <c r="C64" s="98"/>
      <c r="D64" s="949" t="s">
        <v>895</v>
      </c>
      <c r="E64" s="217" t="s">
        <v>318</v>
      </c>
      <c r="F64" s="383">
        <f>F65+F66</f>
        <v>0</v>
      </c>
      <c r="G64" s="384">
        <f t="shared" ref="G64:J64" si="26">G65+G66</f>
        <v>0</v>
      </c>
      <c r="H64" s="383">
        <f t="shared" si="26"/>
        <v>0</v>
      </c>
      <c r="I64" s="385">
        <f t="shared" si="26"/>
        <v>0</v>
      </c>
      <c r="J64" s="383">
        <f t="shared" si="26"/>
        <v>0</v>
      </c>
      <c r="K64" s="383"/>
      <c r="L64" s="383">
        <f t="shared" ref="L64:M64" si="27">L65+L66</f>
        <v>0</v>
      </c>
      <c r="M64" s="385">
        <f t="shared" si="27"/>
        <v>0</v>
      </c>
    </row>
    <row r="65" spans="2:19" s="55" customFormat="1" ht="18.75" customHeight="1">
      <c r="B65" s="211" t="s">
        <v>11</v>
      </c>
      <c r="C65" s="99"/>
      <c r="D65" s="950" t="s">
        <v>896</v>
      </c>
      <c r="E65" s="219" t="s">
        <v>319</v>
      </c>
      <c r="F65" s="403"/>
      <c r="G65" s="404"/>
      <c r="H65" s="406"/>
      <c r="I65" s="405"/>
      <c r="J65" s="406"/>
      <c r="K65" s="1167"/>
      <c r="L65" s="406"/>
      <c r="M65" s="405"/>
    </row>
    <row r="66" spans="2:19" s="55" customFormat="1" ht="18.75" customHeight="1">
      <c r="B66" s="212" t="s">
        <v>12</v>
      </c>
      <c r="C66" s="98"/>
      <c r="D66" s="950" t="s">
        <v>897</v>
      </c>
      <c r="E66" s="219" t="s">
        <v>320</v>
      </c>
      <c r="F66" s="403"/>
      <c r="G66" s="404"/>
      <c r="H66" s="406"/>
      <c r="I66" s="405"/>
      <c r="J66" s="406"/>
      <c r="K66" s="1167"/>
      <c r="L66" s="406"/>
      <c r="M66" s="405"/>
    </row>
    <row r="67" spans="2:19" s="49" customFormat="1" ht="18.75" customHeight="1">
      <c r="B67" s="212" t="s">
        <v>13</v>
      </c>
      <c r="C67" s="98"/>
      <c r="D67" s="949" t="s">
        <v>898</v>
      </c>
      <c r="E67" s="217" t="s">
        <v>321</v>
      </c>
      <c r="F67" s="383">
        <f>F68+F69</f>
        <v>0</v>
      </c>
      <c r="G67" s="384">
        <f t="shared" ref="G67:J67" si="28">G68+G69</f>
        <v>0</v>
      </c>
      <c r="H67" s="383">
        <f t="shared" si="28"/>
        <v>0</v>
      </c>
      <c r="I67" s="385">
        <f t="shared" si="28"/>
        <v>0</v>
      </c>
      <c r="J67" s="383">
        <f t="shared" si="28"/>
        <v>0</v>
      </c>
      <c r="K67" s="383"/>
      <c r="L67" s="383">
        <f t="shared" ref="L67:M67" si="29">L68+L69</f>
        <v>0</v>
      </c>
      <c r="M67" s="385">
        <f t="shared" si="29"/>
        <v>0</v>
      </c>
    </row>
    <row r="68" spans="2:19" s="55" customFormat="1" ht="18.75" customHeight="1">
      <c r="B68" s="211" t="s">
        <v>19</v>
      </c>
      <c r="C68" s="99"/>
      <c r="D68" s="950" t="s">
        <v>899</v>
      </c>
      <c r="E68" s="219" t="s">
        <v>322</v>
      </c>
      <c r="F68" s="403"/>
      <c r="G68" s="404"/>
      <c r="H68" s="406"/>
      <c r="I68" s="405"/>
      <c r="J68" s="406"/>
      <c r="K68" s="1167"/>
      <c r="L68" s="406"/>
      <c r="M68" s="405"/>
    </row>
    <row r="69" spans="2:19" s="55" customFormat="1" ht="18.75" customHeight="1">
      <c r="B69" s="211" t="s">
        <v>20</v>
      </c>
      <c r="C69" s="99"/>
      <c r="D69" s="950" t="s">
        <v>900</v>
      </c>
      <c r="E69" s="219" t="s">
        <v>323</v>
      </c>
      <c r="F69" s="386">
        <f>F70+F71</f>
        <v>0</v>
      </c>
      <c r="G69" s="387">
        <f t="shared" ref="G69:J69" si="30">G70+G71</f>
        <v>0</v>
      </c>
      <c r="H69" s="386">
        <f t="shared" si="30"/>
        <v>0</v>
      </c>
      <c r="I69" s="388">
        <f t="shared" si="30"/>
        <v>0</v>
      </c>
      <c r="J69" s="386">
        <f t="shared" si="30"/>
        <v>0</v>
      </c>
      <c r="K69" s="386"/>
      <c r="L69" s="386">
        <f t="shared" ref="L69:M69" si="31">L70+L71</f>
        <v>0</v>
      </c>
      <c r="M69" s="388">
        <f t="shared" si="31"/>
        <v>0</v>
      </c>
    </row>
    <row r="70" spans="2:19" s="55" customFormat="1" ht="18.75" customHeight="1">
      <c r="B70" s="212" t="s">
        <v>22</v>
      </c>
      <c r="C70" s="98"/>
      <c r="D70" s="951" t="s">
        <v>901</v>
      </c>
      <c r="E70" s="219" t="s">
        <v>324</v>
      </c>
      <c r="F70" s="403"/>
      <c r="G70" s="404"/>
      <c r="H70" s="406"/>
      <c r="I70" s="405"/>
      <c r="J70" s="406"/>
      <c r="K70" s="1167"/>
      <c r="L70" s="406"/>
      <c r="M70" s="405"/>
    </row>
    <row r="71" spans="2:19" s="55" customFormat="1" ht="18.75" customHeight="1">
      <c r="B71" s="212" t="s">
        <v>23</v>
      </c>
      <c r="C71" s="98"/>
      <c r="D71" s="951" t="s">
        <v>902</v>
      </c>
      <c r="E71" s="219" t="s">
        <v>325</v>
      </c>
      <c r="F71" s="403"/>
      <c r="G71" s="404"/>
      <c r="H71" s="406"/>
      <c r="I71" s="405"/>
      <c r="J71" s="406"/>
      <c r="K71" s="1167"/>
      <c r="L71" s="406"/>
      <c r="M71" s="405"/>
    </row>
    <row r="72" spans="2:19" s="49" customFormat="1" ht="18.75" customHeight="1">
      <c r="B72" s="211" t="s">
        <v>24</v>
      </c>
      <c r="C72" s="99"/>
      <c r="D72" s="946" t="s">
        <v>903</v>
      </c>
      <c r="E72" s="216" t="s">
        <v>326</v>
      </c>
      <c r="F72" s="394">
        <f>F73+F74</f>
        <v>0</v>
      </c>
      <c r="G72" s="394">
        <f t="shared" ref="G72:M72" si="32">G73+G74</f>
        <v>0</v>
      </c>
      <c r="H72" s="394">
        <f t="shared" si="32"/>
        <v>0</v>
      </c>
      <c r="I72" s="394">
        <f t="shared" si="32"/>
        <v>0</v>
      </c>
      <c r="J72" s="394">
        <f t="shared" si="32"/>
        <v>0</v>
      </c>
      <c r="K72" s="394"/>
      <c r="L72" s="394">
        <f>L73+L74</f>
        <v>0</v>
      </c>
      <c r="M72" s="394">
        <f t="shared" si="32"/>
        <v>0</v>
      </c>
    </row>
    <row r="73" spans="2:19" s="49" customFormat="1" ht="18.75" customHeight="1">
      <c r="B73" s="212" t="s">
        <v>25</v>
      </c>
      <c r="C73" s="98"/>
      <c r="D73" s="949" t="s">
        <v>904</v>
      </c>
      <c r="E73" s="217" t="s">
        <v>327</v>
      </c>
      <c r="F73" s="383"/>
      <c r="G73" s="383"/>
      <c r="H73" s="383"/>
      <c r="I73" s="383"/>
      <c r="J73" s="383"/>
      <c r="K73" s="383"/>
      <c r="L73" s="383"/>
      <c r="M73" s="385"/>
    </row>
    <row r="74" spans="2:19" s="49" customFormat="1" ht="18.75" customHeight="1">
      <c r="B74" s="212" t="s">
        <v>26</v>
      </c>
      <c r="C74" s="98"/>
      <c r="D74" s="949" t="s">
        <v>905</v>
      </c>
      <c r="E74" s="217" t="s">
        <v>328</v>
      </c>
      <c r="F74" s="383">
        <f>SUM(F75:F78)</f>
        <v>0</v>
      </c>
      <c r="G74" s="384">
        <f t="shared" ref="G74:J74" si="33">SUM(G75:G78)</f>
        <v>0</v>
      </c>
      <c r="H74" s="383">
        <f t="shared" si="33"/>
        <v>0</v>
      </c>
      <c r="I74" s="385">
        <f t="shared" si="33"/>
        <v>0</v>
      </c>
      <c r="J74" s="383">
        <f t="shared" si="33"/>
        <v>0</v>
      </c>
      <c r="K74" s="383"/>
      <c r="L74" s="383">
        <f t="shared" ref="L74" si="34">SUM(L75:L78)</f>
        <v>0</v>
      </c>
      <c r="M74" s="385">
        <f>SUM(M75:M78)</f>
        <v>0</v>
      </c>
    </row>
    <row r="75" spans="2:19" s="55" customFormat="1" ht="18.75" customHeight="1">
      <c r="B75" s="211" t="s">
        <v>27</v>
      </c>
      <c r="C75" s="99"/>
      <c r="D75" s="950" t="s">
        <v>906</v>
      </c>
      <c r="E75" s="219" t="s">
        <v>329</v>
      </c>
      <c r="F75" s="403"/>
      <c r="G75" s="404"/>
      <c r="H75" s="406"/>
      <c r="I75" s="405"/>
      <c r="J75" s="406"/>
      <c r="K75" s="1167"/>
      <c r="L75" s="406"/>
      <c r="M75" s="405"/>
    </row>
    <row r="76" spans="2:19" s="55" customFormat="1" ht="18.75" customHeight="1">
      <c r="B76" s="212" t="s">
        <v>28</v>
      </c>
      <c r="C76" s="100"/>
      <c r="D76" s="952" t="s">
        <v>907</v>
      </c>
      <c r="E76" s="220" t="s">
        <v>330</v>
      </c>
      <c r="F76" s="407"/>
      <c r="G76" s="408"/>
      <c r="H76" s="410"/>
      <c r="I76" s="409"/>
      <c r="J76" s="410"/>
      <c r="K76" s="1168"/>
      <c r="L76" s="410"/>
      <c r="M76" s="409"/>
    </row>
    <row r="77" spans="2:19" s="56" customFormat="1" ht="18.75" customHeight="1">
      <c r="B77" s="212" t="s">
        <v>29</v>
      </c>
      <c r="C77" s="48"/>
      <c r="D77" s="953" t="s">
        <v>908</v>
      </c>
      <c r="E77" s="219" t="s">
        <v>331</v>
      </c>
      <c r="F77" s="403"/>
      <c r="G77" s="404"/>
      <c r="H77" s="406"/>
      <c r="I77" s="405"/>
      <c r="J77" s="406"/>
      <c r="K77" s="1167"/>
      <c r="L77" s="406"/>
      <c r="M77" s="405"/>
    </row>
    <row r="78" spans="2:19" s="56" customFormat="1" ht="18.75" customHeight="1">
      <c r="B78" s="211" t="s">
        <v>30</v>
      </c>
      <c r="C78" s="50"/>
      <c r="D78" s="953" t="s">
        <v>909</v>
      </c>
      <c r="E78" s="219" t="s">
        <v>332</v>
      </c>
      <c r="F78" s="403"/>
      <c r="G78" s="404"/>
      <c r="H78" s="406"/>
      <c r="I78" s="405"/>
      <c r="J78" s="391"/>
      <c r="K78" s="1166"/>
      <c r="L78" s="391"/>
      <c r="M78" s="392"/>
    </row>
    <row r="79" spans="2:19" s="57" customFormat="1" ht="18.75" customHeight="1">
      <c r="B79" s="212" t="s">
        <v>31</v>
      </c>
      <c r="C79" s="48"/>
      <c r="D79" s="947" t="s">
        <v>910</v>
      </c>
      <c r="E79" s="216" t="s">
        <v>333</v>
      </c>
      <c r="F79" s="389"/>
      <c r="G79" s="390"/>
      <c r="H79" s="391"/>
      <c r="I79" s="392"/>
      <c r="J79" s="391"/>
      <c r="K79" s="1166"/>
      <c r="L79" s="391"/>
      <c r="M79" s="392"/>
    </row>
    <row r="80" spans="2:19" s="57" customFormat="1" ht="18.75" customHeight="1">
      <c r="B80" s="212" t="s">
        <v>32</v>
      </c>
      <c r="C80" s="48"/>
      <c r="D80" s="947" t="s">
        <v>911</v>
      </c>
      <c r="E80" s="216" t="s">
        <v>334</v>
      </c>
      <c r="F80" s="383">
        <f>F81+F82+F83+F86</f>
        <v>0</v>
      </c>
      <c r="G80" s="384">
        <f t="shared" ref="G80:J80" si="35">G81+G82+G83+G86</f>
        <v>0</v>
      </c>
      <c r="H80" s="383">
        <f t="shared" si="35"/>
        <v>0</v>
      </c>
      <c r="I80" s="385">
        <f t="shared" si="35"/>
        <v>0</v>
      </c>
      <c r="J80" s="383">
        <f t="shared" si="35"/>
        <v>0</v>
      </c>
      <c r="K80" s="383"/>
      <c r="L80" s="383">
        <f t="shared" ref="L80" si="36">L81+L82+L83+L86</f>
        <v>0</v>
      </c>
      <c r="M80" s="385">
        <f>M81+M82+M83+M86</f>
        <v>0</v>
      </c>
      <c r="S80" s="57" t="s">
        <v>668</v>
      </c>
    </row>
    <row r="81" spans="2:16" s="57" customFormat="1" ht="18.75" customHeight="1">
      <c r="B81" s="211" t="s">
        <v>33</v>
      </c>
      <c r="C81" s="50"/>
      <c r="D81" s="955" t="s">
        <v>912</v>
      </c>
      <c r="E81" s="217" t="s">
        <v>335</v>
      </c>
      <c r="F81" s="389"/>
      <c r="G81" s="390"/>
      <c r="H81" s="391"/>
      <c r="I81" s="392"/>
      <c r="J81" s="391"/>
      <c r="K81" s="1166"/>
      <c r="L81" s="391"/>
      <c r="M81" s="392"/>
    </row>
    <row r="82" spans="2:16" s="57" customFormat="1" ht="18.75" customHeight="1">
      <c r="B82" s="212" t="s">
        <v>34</v>
      </c>
      <c r="C82" s="101"/>
      <c r="D82" s="954" t="s">
        <v>913</v>
      </c>
      <c r="E82" s="217" t="s">
        <v>336</v>
      </c>
      <c r="F82" s="389"/>
      <c r="G82" s="390"/>
      <c r="H82" s="391"/>
      <c r="I82" s="392"/>
      <c r="J82" s="391"/>
      <c r="K82" s="1166"/>
      <c r="L82" s="391"/>
      <c r="M82" s="392"/>
    </row>
    <row r="83" spans="2:16" s="57" customFormat="1" ht="18.75" customHeight="1">
      <c r="B83" s="212" t="s">
        <v>35</v>
      </c>
      <c r="C83" s="48"/>
      <c r="D83" s="955" t="s">
        <v>914</v>
      </c>
      <c r="E83" s="221" t="s">
        <v>337</v>
      </c>
      <c r="F83" s="383">
        <f>F84+F85</f>
        <v>0</v>
      </c>
      <c r="G83" s="384">
        <f t="shared" ref="G83:J83" si="37">G84+G85</f>
        <v>0</v>
      </c>
      <c r="H83" s="383">
        <f t="shared" si="37"/>
        <v>0</v>
      </c>
      <c r="I83" s="385">
        <f t="shared" si="37"/>
        <v>0</v>
      </c>
      <c r="J83" s="383">
        <f t="shared" si="37"/>
        <v>0</v>
      </c>
      <c r="K83" s="383"/>
      <c r="L83" s="383">
        <f t="shared" ref="L83" si="38">L84+L85</f>
        <v>0</v>
      </c>
      <c r="M83" s="385">
        <f>M84+M85</f>
        <v>0</v>
      </c>
    </row>
    <row r="84" spans="2:16" s="56" customFormat="1" ht="18.75" customHeight="1">
      <c r="B84" s="211" t="s">
        <v>36</v>
      </c>
      <c r="C84" s="102"/>
      <c r="D84" s="957" t="s">
        <v>915</v>
      </c>
      <c r="E84" s="219" t="s">
        <v>338</v>
      </c>
      <c r="F84" s="403"/>
      <c r="G84" s="404"/>
      <c r="H84" s="406"/>
      <c r="I84" s="405"/>
      <c r="J84" s="406"/>
      <c r="K84" s="1167"/>
      <c r="L84" s="406"/>
      <c r="M84" s="405"/>
    </row>
    <row r="85" spans="2:16" s="56" customFormat="1" ht="18.75" customHeight="1">
      <c r="B85" s="212">
        <v>360</v>
      </c>
      <c r="C85" s="48"/>
      <c r="D85" s="953" t="s">
        <v>916</v>
      </c>
      <c r="E85" s="219" t="s">
        <v>339</v>
      </c>
      <c r="F85" s="403"/>
      <c r="G85" s="404"/>
      <c r="H85" s="406"/>
      <c r="I85" s="405"/>
      <c r="J85" s="406"/>
      <c r="K85" s="1167"/>
      <c r="L85" s="406"/>
      <c r="M85" s="405"/>
    </row>
    <row r="86" spans="2:16" s="58" customFormat="1" ht="18.75" customHeight="1">
      <c r="B86" s="491">
        <v>370</v>
      </c>
      <c r="C86" s="101"/>
      <c r="D86" s="954" t="s">
        <v>917</v>
      </c>
      <c r="E86" s="492" t="s">
        <v>340</v>
      </c>
      <c r="F86" s="493"/>
      <c r="G86" s="494"/>
      <c r="H86" s="495"/>
      <c r="I86" s="496"/>
      <c r="J86" s="495"/>
      <c r="K86" s="1170"/>
      <c r="L86" s="495"/>
      <c r="M86" s="496"/>
    </row>
    <row r="87" spans="2:16" s="58" customFormat="1" ht="7.5" customHeight="1">
      <c r="B87" s="497"/>
      <c r="C87" s="498"/>
      <c r="D87" s="499"/>
      <c r="E87" s="500"/>
      <c r="F87" s="501"/>
      <c r="G87" s="501"/>
      <c r="H87" s="501"/>
      <c r="I87" s="501"/>
      <c r="J87" s="501"/>
      <c r="K87" s="501"/>
      <c r="L87" s="501"/>
      <c r="M87" s="502"/>
      <c r="N87" s="59"/>
    </row>
    <row r="88" spans="2:16" ht="7.5" customHeight="1">
      <c r="B88" s="503"/>
      <c r="C88" s="199"/>
      <c r="D88" s="198"/>
      <c r="E88" s="504"/>
      <c r="F88" s="199"/>
      <c r="G88" s="199"/>
      <c r="H88" s="199"/>
      <c r="I88" s="199"/>
      <c r="J88" s="199"/>
      <c r="K88" s="199"/>
      <c r="L88" s="199"/>
      <c r="M88" s="505"/>
      <c r="O88" s="46"/>
      <c r="P88" s="46"/>
    </row>
    <row r="89" spans="2:16" ht="13.5" customHeight="1">
      <c r="B89" s="503"/>
      <c r="C89" s="199"/>
      <c r="D89" s="506" t="s">
        <v>341</v>
      </c>
      <c r="E89" s="199"/>
      <c r="F89" s="1051" t="s">
        <v>655</v>
      </c>
      <c r="G89" s="199"/>
      <c r="H89" s="199"/>
      <c r="I89" s="199"/>
      <c r="J89" s="199"/>
      <c r="K89" s="199"/>
      <c r="L89" s="199"/>
      <c r="M89" s="505"/>
      <c r="O89" s="46"/>
      <c r="P89" s="46"/>
    </row>
    <row r="90" spans="2:16" ht="8.25" customHeight="1">
      <c r="B90" s="503"/>
      <c r="C90" s="199"/>
      <c r="D90" s="507"/>
      <c r="E90" s="199"/>
      <c r="F90" s="199"/>
      <c r="G90" s="199"/>
      <c r="H90" s="199"/>
      <c r="I90" s="199"/>
      <c r="J90" s="199"/>
      <c r="K90" s="199"/>
      <c r="L90" s="199"/>
      <c r="M90" s="505"/>
    </row>
    <row r="91" spans="2:16" ht="13.5" customHeight="1">
      <c r="B91" s="503"/>
      <c r="C91" s="199"/>
      <c r="D91" s="506" t="s">
        <v>158</v>
      </c>
      <c r="E91" s="199"/>
      <c r="F91" s="1051" t="s">
        <v>655</v>
      </c>
      <c r="G91" s="199"/>
      <c r="H91" s="199"/>
      <c r="I91" s="199"/>
      <c r="J91" s="199"/>
      <c r="K91" s="199"/>
      <c r="L91" s="199"/>
      <c r="M91" s="505"/>
    </row>
    <row r="92" spans="2:16" ht="8.25" customHeight="1">
      <c r="B92" s="503"/>
      <c r="C92" s="199"/>
      <c r="D92" s="198"/>
      <c r="E92" s="199"/>
      <c r="F92" s="199"/>
      <c r="G92" s="199"/>
      <c r="H92" s="199"/>
      <c r="I92" s="199"/>
      <c r="J92" s="199"/>
      <c r="K92" s="199"/>
      <c r="L92" s="199"/>
      <c r="M92" s="505"/>
    </row>
    <row r="93" spans="2:16">
      <c r="B93" s="508"/>
      <c r="C93" s="509"/>
      <c r="D93" s="510" t="s">
        <v>50</v>
      </c>
      <c r="E93" s="509"/>
      <c r="F93" s="509"/>
      <c r="G93" s="509"/>
      <c r="H93" s="509"/>
      <c r="I93" s="509"/>
      <c r="J93" s="509"/>
      <c r="K93" s="509"/>
      <c r="L93" s="509"/>
      <c r="M93" s="511"/>
    </row>
  </sheetData>
  <sheetProtection algorithmName="SHA-512" hashValue="LJD1guJ9QHQ0XhTPjo1l+04xahzLXay0+5CZx7vvhziBQFJ87c5J9NvEA5g7ZCeIqpCfWt0HHxINDUgVv1BBFw==" saltValue="ogY9iOMaVw0WfzV0RrFYbQ==" spinCount="100000" sheet="1" objects="1" scenarios="1"/>
  <mergeCells count="21">
    <mergeCell ref="B5:H5"/>
    <mergeCell ref="B6:D6"/>
    <mergeCell ref="E6:I6"/>
    <mergeCell ref="J6:M6"/>
    <mergeCell ref="J5:M5"/>
    <mergeCell ref="J48:K48"/>
    <mergeCell ref="L48:M48"/>
    <mergeCell ref="H3:M3"/>
    <mergeCell ref="B4:M4"/>
    <mergeCell ref="F8:G8"/>
    <mergeCell ref="H8:I8"/>
    <mergeCell ref="J8:K8"/>
    <mergeCell ref="L8:M8"/>
    <mergeCell ref="E8:E9"/>
    <mergeCell ref="D8:D9"/>
    <mergeCell ref="B8:B9"/>
    <mergeCell ref="B48:B49"/>
    <mergeCell ref="D48:D49"/>
    <mergeCell ref="E48:E49"/>
    <mergeCell ref="F48:G48"/>
    <mergeCell ref="H48:I48"/>
  </mergeCells>
  <pageMargins left="0.2" right="0.196850393700787" top="0.196850393700787" bottom="0.59" header="0.17" footer="0.15748031496063"/>
  <pageSetup scale="63" orientation="landscape" r:id="rId1"/>
  <headerFooter alignWithMargins="0"/>
  <rowBreaks count="1" manualBreakCount="1">
    <brk id="47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თავსართი</vt:lpstr>
      <vt:lpstr>ფორმა 1</vt:lpstr>
      <vt:lpstr>ფორმა 2</vt:lpstr>
      <vt:lpstr>ფორმა 3</vt:lpstr>
      <vt:lpstr>ფორმა 4</vt:lpstr>
      <vt:lpstr>ფორმა 5</vt:lpstr>
      <vt:lpstr>დანართი 1</vt:lpstr>
      <vt:lpstr>დანართი  2</vt:lpstr>
      <vt:lpstr>დანართი 3</vt:lpstr>
      <vt:lpstr>დანართი 4</vt:lpstr>
      <vt:lpstr>დანართი 5</vt:lpstr>
      <vt:lpstr>დანართი 6</vt:lpstr>
      <vt:lpstr>დანართი 7</vt:lpstr>
      <vt:lpstr>დანართი 8</vt:lpstr>
      <vt:lpstr>დანართი 9</vt:lpstr>
      <vt:lpstr>დანართი 10</vt:lpstr>
      <vt:lpstr>დანართი 11</vt:lpstr>
      <vt:lpstr>დანართი 12</vt:lpstr>
      <vt:lpstr>'დანართი  2'!Print_Area</vt:lpstr>
      <vt:lpstr>'დანართი 1'!Print_Area</vt:lpstr>
      <vt:lpstr>'დანართი 10'!Print_Area</vt:lpstr>
      <vt:lpstr>'დანართი 11'!Print_Area</vt:lpstr>
      <vt:lpstr>'დანართი 12'!Print_Area</vt:lpstr>
      <vt:lpstr>'დანართი 3'!Print_Area</vt:lpstr>
      <vt:lpstr>'დანართი 4'!Print_Area</vt:lpstr>
      <vt:lpstr>'დანართი 5'!Print_Area</vt:lpstr>
      <vt:lpstr>'დანართი 6'!Print_Area</vt:lpstr>
      <vt:lpstr>'დანართი 7'!Print_Area</vt:lpstr>
      <vt:lpstr>'დანართი 8'!Print_Area</vt:lpstr>
      <vt:lpstr>'დანართი 9'!Print_Area</vt:lpstr>
      <vt:lpstr>თავსართი!Print_Area</vt:lpstr>
      <vt:lpstr>'ფორმა 1'!Print_Area</vt:lpstr>
      <vt:lpstr>'ფორმა 2'!Print_Area</vt:lpstr>
      <vt:lpstr>'ფორმა 3'!Print_Area</vt:lpstr>
      <vt:lpstr>'ფორმა 4'!Print_Area</vt:lpstr>
      <vt:lpstr>'დანართი 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Kurashvili</dc:creator>
  <cp:lastModifiedBy>tamar kvinikadze</cp:lastModifiedBy>
  <cp:lastPrinted>2015-07-20T08:04:47Z</cp:lastPrinted>
  <dcterms:created xsi:type="dcterms:W3CDTF">2013-09-04T13:32:54Z</dcterms:created>
  <dcterms:modified xsi:type="dcterms:W3CDTF">2015-07-21T07:08:41Z</dcterms:modified>
</cp:coreProperties>
</file>