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8735" windowHeight="11160" activeTab="0"/>
  </bookViews>
  <sheets>
    <sheet name="damtkicebuli" sheetId="1" r:id="rId1"/>
    <sheet name="dazustebuli" sheetId="2" r:id="rId2"/>
    <sheet name="damtkicebuli (2)" sheetId="3" r:id="rId3"/>
    <sheet name="dazustebuli (2)" sheetId="4" r:id="rId4"/>
  </sheets>
  <definedNames>
    <definedName name="_xlnm.Print_Area" localSheetId="0">'damtkicebuli'!$A$1:$G$33</definedName>
    <definedName name="_xlnm.Print_Area" localSheetId="2">'damtkicebuli (2)'!$A$1:$G$33</definedName>
    <definedName name="_xlnm.Print_Area" localSheetId="1">'dazustebuli'!$A$1:$G$33</definedName>
    <definedName name="_xlnm.Print_Area" localSheetId="3">'dazustebuli (2)'!$A$1:$G$33</definedName>
  </definedNames>
  <calcPr fullCalcOnLoad="1"/>
</workbook>
</file>

<file path=xl/sharedStrings.xml><?xml version="1.0" encoding="utf-8"?>
<sst xmlns="http://schemas.openxmlformats.org/spreadsheetml/2006/main" count="242" uniqueCount="45">
  <si>
    <t>sul:</t>
  </si>
  <si>
    <t>I</t>
  </si>
  <si>
    <t>II</t>
  </si>
  <si>
    <t>III</t>
  </si>
  <si>
    <t>IV</t>
  </si>
  <si>
    <t>Sromis anazRaureba</t>
  </si>
  <si>
    <t>saqoneli da momsaxureba</t>
  </si>
  <si>
    <t>StatgareSeTa anazRaureba</t>
  </si>
  <si>
    <t>darCenili saqoneli da momsaxureba</t>
  </si>
  <si>
    <t>sxva xarjebi</t>
  </si>
  <si>
    <t>arafinansuri aqtivebi</t>
  </si>
  <si>
    <t>valdebulebebis kleba</t>
  </si>
  <si>
    <t>sul biujeti:</t>
  </si>
  <si>
    <t>sabiujeto muxlebi</t>
  </si>
  <si>
    <t>socialuri uzrunvelyofa</t>
  </si>
  <si>
    <t>cnoba #225</t>
  </si>
  <si>
    <t>cnoba #478</t>
  </si>
  <si>
    <t>cnoba #628</t>
  </si>
  <si>
    <t>cnoba #709</t>
  </si>
  <si>
    <t>cnoba #827</t>
  </si>
  <si>
    <t>cnoba #884</t>
  </si>
  <si>
    <t>cnoba #46; #62</t>
  </si>
  <si>
    <t>cnoba #185</t>
  </si>
  <si>
    <t>cnoba #684 17,07,14</t>
  </si>
  <si>
    <t>cnoba #887 12,09,14 ekonomia</t>
  </si>
  <si>
    <t>cnoba #1045 20,10,14</t>
  </si>
  <si>
    <t>cnoba 1353 16,12,14</t>
  </si>
  <si>
    <t>ssip განათლების მართვის საინფომაციო სისტემა
2015 wlis biujeti (320303) dazustebuli</t>
  </si>
  <si>
    <t>ssip განათლების მართვის საინფორმაციო სისტემა
2015 wlis biujeti (320303) damtkicebuli</t>
  </si>
  <si>
    <t>cnoba #021 30.01.15</t>
  </si>
  <si>
    <t>ssip განათლების მართვის საინფორმაციო სისტემა
2015 wlis biujeti (320303) damtkicebuli (საკუთარი)</t>
  </si>
  <si>
    <t>ssip განათლების მართვის საინფომაციო სისტემა
2015 wlis biujeti (320303) dazustebuli (საკუთარი)</t>
  </si>
  <si>
    <t>cnoba #023 02.02.15</t>
  </si>
  <si>
    <t>cnoba #045 11.02.15</t>
  </si>
  <si>
    <t>cnoba #090 9.03.15</t>
  </si>
  <si>
    <t>cnoba #118 26.03.15</t>
  </si>
  <si>
    <t>cnoba #192 20.05.15</t>
  </si>
  <si>
    <t>cnoba #</t>
  </si>
  <si>
    <t xml:space="preserve">cnoba </t>
  </si>
  <si>
    <t>cnoba #874 22.06.15</t>
  </si>
  <si>
    <t>cnoba #827 15.06.15</t>
  </si>
  <si>
    <t>cnoba #1058 3.08.15</t>
  </si>
  <si>
    <t>cnoba #1139 12.08.15</t>
  </si>
  <si>
    <t>cnoba #1274 10.09.15</t>
  </si>
  <si>
    <t>cnoba #305 20.08.15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</si>
</sst>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rial"/>
      <family val="2"/>
    </font>
    <font>
      <i/>
      <sz val="10"/>
      <color indexed="8"/>
      <name val="AcadNusx"/>
      <family val="0"/>
    </font>
    <font>
      <i/>
      <sz val="11"/>
      <color indexed="8"/>
      <name val="Arial"/>
      <family val="2"/>
    </font>
    <font>
      <b/>
      <sz val="12"/>
      <color indexed="8"/>
      <name val="AcadNusx"/>
      <family val="0"/>
    </font>
    <font>
      <b/>
      <sz val="12"/>
      <color indexed="8"/>
      <name val="AcadMtavr"/>
      <family val="0"/>
    </font>
    <font>
      <b/>
      <sz val="11"/>
      <color indexed="8"/>
      <name val="AcadNusx"/>
      <family val="0"/>
    </font>
    <font>
      <b/>
      <sz val="14"/>
      <color indexed="8"/>
      <name val="AcadMtavr"/>
      <family val="0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cadNusx"/>
      <family val="0"/>
    </font>
    <font>
      <b/>
      <sz val="9"/>
      <color indexed="8"/>
      <name val="AcadNusx"/>
      <family val="0"/>
    </font>
    <font>
      <b/>
      <sz val="16"/>
      <color indexed="8"/>
      <name val="AcadMtavr"/>
      <family val="0"/>
    </font>
    <font>
      <b/>
      <sz val="8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rial"/>
      <family val="2"/>
    </font>
    <font>
      <i/>
      <sz val="10"/>
      <color theme="1"/>
      <name val="AcadNusx"/>
      <family val="0"/>
    </font>
    <font>
      <i/>
      <sz val="11"/>
      <color theme="1"/>
      <name val="Arial"/>
      <family val="2"/>
    </font>
    <font>
      <b/>
      <sz val="12"/>
      <color theme="1"/>
      <name val="AcadNusx"/>
      <family val="0"/>
    </font>
    <font>
      <b/>
      <sz val="12"/>
      <color theme="1"/>
      <name val="AcadMtavr"/>
      <family val="0"/>
    </font>
    <font>
      <b/>
      <sz val="11"/>
      <color theme="1"/>
      <name val="AcadNusx"/>
      <family val="0"/>
    </font>
    <font>
      <b/>
      <sz val="14"/>
      <color theme="1"/>
      <name val="AcadMtavr"/>
      <family val="0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cadNusx"/>
      <family val="0"/>
    </font>
    <font>
      <b/>
      <sz val="9"/>
      <color theme="1"/>
      <name val="AcadNusx"/>
      <family val="0"/>
    </font>
    <font>
      <b/>
      <sz val="16"/>
      <color theme="1"/>
      <name val="AcadMtavr"/>
      <family val="0"/>
    </font>
    <font>
      <b/>
      <sz val="8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/>
      </left>
      <right style="thin">
        <color theme="0" tint="-0.4999699890613556"/>
      </right>
      <top style="medium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/>
      </right>
      <top style="medium">
        <color theme="1"/>
      </top>
      <bottom style="thin">
        <color theme="0" tint="-0.4999699890613556"/>
      </bottom>
    </border>
    <border>
      <left style="medium">
        <color theme="1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/>
      </left>
      <right style="thin">
        <color theme="0" tint="-0.4999699890613556"/>
      </right>
      <top style="thin">
        <color theme="0" tint="-0.4999699890613556"/>
      </top>
      <bottom style="medium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 tint="0.24995000660419464"/>
      </right>
      <top style="medium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 tint="0.24995000660419464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/>
      </left>
      <right style="thin">
        <color theme="1" tint="0.3499900102615356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/>
      </right>
      <top style="thin">
        <color theme="0" tint="-0.4999699890613556"/>
      </top>
      <bottom style="medium">
        <color theme="1"/>
      </bottom>
    </border>
    <border>
      <left style="thin">
        <color theme="0" tint="-0.4999699890613556"/>
      </left>
      <right style="medium">
        <color theme="1" tint="0.24995000660419464"/>
      </right>
      <top style="thin">
        <color theme="0" tint="-0.4999699890613556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</cellStyleXfs>
  <cellXfs count="76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3" fontId="62" fillId="0" borderId="10" xfId="0" applyNumberFormat="1" applyFont="1" applyBorder="1" applyAlignment="1">
      <alignment vertical="center"/>
    </xf>
    <xf numFmtId="0" fontId="63" fillId="2" borderId="10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center"/>
    </xf>
    <xf numFmtId="0" fontId="63" fillId="11" borderId="10" xfId="0" applyFont="1" applyFill="1" applyBorder="1" applyAlignment="1">
      <alignment vertical="center"/>
    </xf>
    <xf numFmtId="0" fontId="63" fillId="32" borderId="10" xfId="0" applyFont="1" applyFill="1" applyBorder="1" applyAlignment="1">
      <alignment vertical="center"/>
    </xf>
    <xf numFmtId="0" fontId="63" fillId="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65" fillId="32" borderId="13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11" borderId="13" xfId="0" applyFont="1" applyFill="1" applyBorder="1" applyAlignment="1">
      <alignment horizontal="center" vertical="center"/>
    </xf>
    <xf numFmtId="0" fontId="65" fillId="13" borderId="13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5" fillId="4" borderId="13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vertical="center"/>
    </xf>
    <xf numFmtId="9" fontId="59" fillId="0" borderId="0" xfId="0" applyNumberFormat="1" applyFont="1" applyAlignment="1">
      <alignment vertical="center"/>
    </xf>
    <xf numFmtId="180" fontId="60" fillId="0" borderId="0" xfId="0" applyNumberFormat="1" applyFont="1" applyBorder="1" applyAlignment="1">
      <alignment vertical="center"/>
    </xf>
    <xf numFmtId="180" fontId="60" fillId="0" borderId="10" xfId="0" applyNumberFormat="1" applyFont="1" applyBorder="1" applyAlignment="1">
      <alignment vertical="center"/>
    </xf>
    <xf numFmtId="180" fontId="59" fillId="0" borderId="0" xfId="0" applyNumberFormat="1" applyFont="1" applyAlignment="1">
      <alignment vertical="center"/>
    </xf>
    <xf numFmtId="180" fontId="67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vertical="center"/>
    </xf>
    <xf numFmtId="180" fontId="62" fillId="0" borderId="10" xfId="0" applyNumberFormat="1" applyFont="1" applyBorder="1" applyAlignment="1">
      <alignment vertical="center"/>
    </xf>
    <xf numFmtId="180" fontId="65" fillId="0" borderId="0" xfId="0" applyNumberFormat="1" applyFont="1" applyAlignment="1">
      <alignment vertical="center"/>
    </xf>
    <xf numFmtId="181" fontId="60" fillId="3" borderId="18" xfId="0" applyNumberFormat="1" applyFont="1" applyFill="1" applyBorder="1" applyAlignment="1">
      <alignment vertical="center"/>
    </xf>
    <xf numFmtId="181" fontId="60" fillId="3" borderId="19" xfId="0" applyNumberFormat="1" applyFont="1" applyFill="1" applyBorder="1" applyAlignment="1">
      <alignment vertical="center"/>
    </xf>
    <xf numFmtId="181" fontId="60" fillId="32" borderId="18" xfId="0" applyNumberFormat="1" applyFont="1" applyFill="1" applyBorder="1" applyAlignment="1">
      <alignment vertical="center"/>
    </xf>
    <xf numFmtId="181" fontId="60" fillId="32" borderId="19" xfId="0" applyNumberFormat="1" applyFont="1" applyFill="1" applyBorder="1" applyAlignment="1">
      <alignment vertical="center"/>
    </xf>
    <xf numFmtId="181" fontId="60" fillId="32" borderId="20" xfId="0" applyNumberFormat="1" applyFont="1" applyFill="1" applyBorder="1" applyAlignment="1">
      <alignment vertical="center"/>
    </xf>
    <xf numFmtId="181" fontId="60" fillId="32" borderId="10" xfId="0" applyNumberFormat="1" applyFont="1" applyFill="1" applyBorder="1" applyAlignment="1">
      <alignment vertical="center"/>
    </xf>
    <xf numFmtId="181" fontId="60" fillId="32" borderId="21" xfId="0" applyNumberFormat="1" applyFont="1" applyFill="1" applyBorder="1" applyAlignment="1">
      <alignment vertical="center"/>
    </xf>
    <xf numFmtId="181" fontId="68" fillId="34" borderId="18" xfId="0" applyNumberFormat="1" applyFont="1" applyFill="1" applyBorder="1" applyAlignment="1">
      <alignment vertical="center"/>
    </xf>
    <xf numFmtId="181" fontId="69" fillId="0" borderId="19" xfId="0" applyNumberFormat="1" applyFont="1" applyBorder="1" applyAlignment="1">
      <alignment vertical="center"/>
    </xf>
    <xf numFmtId="181" fontId="60" fillId="4" borderId="18" xfId="0" applyNumberFormat="1" applyFont="1" applyFill="1" applyBorder="1" applyAlignment="1">
      <alignment vertical="center"/>
    </xf>
    <xf numFmtId="181" fontId="60" fillId="4" borderId="22" xfId="0" applyNumberFormat="1" applyFont="1" applyFill="1" applyBorder="1" applyAlignment="1">
      <alignment vertical="center"/>
    </xf>
    <xf numFmtId="181" fontId="60" fillId="11" borderId="18" xfId="0" applyNumberFormat="1" applyFont="1" applyFill="1" applyBorder="1" applyAlignment="1">
      <alignment vertical="center"/>
    </xf>
    <xf numFmtId="181" fontId="60" fillId="11" borderId="19" xfId="0" applyNumberFormat="1" applyFont="1" applyFill="1" applyBorder="1" applyAlignment="1">
      <alignment vertical="center"/>
    </xf>
    <xf numFmtId="181" fontId="60" fillId="13" borderId="18" xfId="0" applyNumberFormat="1" applyFont="1" applyFill="1" applyBorder="1" applyAlignment="1">
      <alignment vertical="center"/>
    </xf>
    <xf numFmtId="181" fontId="60" fillId="13" borderId="19" xfId="0" applyNumberFormat="1" applyFont="1" applyFill="1" applyBorder="1" applyAlignment="1">
      <alignment vertical="center"/>
    </xf>
    <xf numFmtId="181" fontId="60" fillId="13" borderId="10" xfId="0" applyNumberFormat="1" applyFont="1" applyFill="1" applyBorder="1" applyAlignment="1">
      <alignment vertical="center"/>
    </xf>
    <xf numFmtId="181" fontId="60" fillId="13" borderId="21" xfId="0" applyNumberFormat="1" applyFont="1" applyFill="1" applyBorder="1" applyAlignment="1">
      <alignment vertical="center"/>
    </xf>
    <xf numFmtId="181" fontId="60" fillId="2" borderId="18" xfId="0" applyNumberFormat="1" applyFont="1" applyFill="1" applyBorder="1" applyAlignment="1">
      <alignment vertical="center"/>
    </xf>
    <xf numFmtId="181" fontId="60" fillId="2" borderId="19" xfId="0" applyNumberFormat="1" applyFont="1" applyFill="1" applyBorder="1" applyAlignment="1">
      <alignment vertical="center"/>
    </xf>
    <xf numFmtId="181" fontId="60" fillId="2" borderId="10" xfId="0" applyNumberFormat="1" applyFont="1" applyFill="1" applyBorder="1" applyAlignment="1">
      <alignment vertical="center"/>
    </xf>
    <xf numFmtId="181" fontId="60" fillId="2" borderId="21" xfId="0" applyNumberFormat="1" applyFont="1" applyFill="1" applyBorder="1" applyAlignment="1">
      <alignment vertical="center"/>
    </xf>
    <xf numFmtId="181" fontId="70" fillId="33" borderId="23" xfId="0" applyNumberFormat="1" applyFont="1" applyFill="1" applyBorder="1" applyAlignment="1">
      <alignment vertical="center"/>
    </xf>
    <xf numFmtId="181" fontId="60" fillId="33" borderId="14" xfId="0" applyNumberFormat="1" applyFont="1" applyFill="1" applyBorder="1" applyAlignment="1">
      <alignment vertical="center"/>
    </xf>
    <xf numFmtId="181" fontId="60" fillId="33" borderId="15" xfId="0" applyNumberFormat="1" applyFont="1" applyFill="1" applyBorder="1" applyAlignment="1">
      <alignment vertical="center"/>
    </xf>
    <xf numFmtId="181" fontId="60" fillId="33" borderId="24" xfId="0" applyNumberFormat="1" applyFont="1" applyFill="1" applyBorder="1" applyAlignment="1">
      <alignment vertical="center"/>
    </xf>
    <xf numFmtId="181" fontId="59" fillId="0" borderId="0" xfId="0" applyNumberFormat="1" applyFont="1" applyAlignment="1">
      <alignment vertical="center"/>
    </xf>
    <xf numFmtId="2" fontId="59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6" fillId="35" borderId="0" xfId="0" applyNumberFormat="1" applyFont="1" applyFill="1" applyAlignment="1">
      <alignment vertical="center"/>
    </xf>
    <xf numFmtId="180" fontId="5" fillId="35" borderId="10" xfId="0" applyNumberFormat="1" applyFont="1" applyFill="1" applyBorder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2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Master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G23"/>
  <sheetViews>
    <sheetView tabSelected="1" zoomScaleSheetLayoutView="100" zoomScalePageLayoutView="0" workbookViewId="0" topLeftCell="A1">
      <selection activeCell="D12" sqref="D12"/>
    </sheetView>
  </sheetViews>
  <sheetFormatPr defaultColWidth="9.140625" defaultRowHeight="15" outlineLevelCol="1"/>
  <cols>
    <col min="1" max="1" width="3.00390625" style="1" customWidth="1"/>
    <col min="2" max="2" width="36.140625" style="2" customWidth="1"/>
    <col min="3" max="3" width="16.28125" style="2" customWidth="1"/>
    <col min="4" max="7" width="12.140625" style="2" customWidth="1"/>
    <col min="8" max="8" width="2.28125" style="2" customWidth="1" collapsed="1"/>
    <col min="9" max="9" width="10.140625" style="2" hidden="1" customWidth="1" outlineLevel="1"/>
    <col min="10" max="12" width="9.140625" style="2" hidden="1" customWidth="1" outlineLevel="1"/>
    <col min="13" max="13" width="2.28125" style="2" customWidth="1"/>
    <col min="14" max="14" width="11.28125" style="2" customWidth="1" outlineLevel="1"/>
    <col min="15" max="15" width="11.140625" style="2" customWidth="1" outlineLevel="1"/>
    <col min="16" max="17" width="9.140625" style="2" customWidth="1" outlineLevel="1"/>
    <col min="18" max="18" width="2.28125" style="2" customWidth="1"/>
    <col min="19" max="19" width="11.8515625" style="2" customWidth="1" outlineLevel="1"/>
    <col min="20" max="20" width="11.421875" style="2" customWidth="1" outlineLevel="1"/>
    <col min="21" max="21" width="9.140625" style="2" customWidth="1" outlineLevel="1"/>
    <col min="22" max="22" width="9.00390625" style="2" customWidth="1" outlineLevel="1"/>
    <col min="23" max="23" width="2.28125" style="2" customWidth="1" collapsed="1"/>
    <col min="24" max="24" width="9.140625" style="2" hidden="1" customWidth="1" outlineLevel="1"/>
    <col min="25" max="25" width="11.00390625" style="2" hidden="1" customWidth="1" outlineLevel="1"/>
    <col min="26" max="26" width="10.7109375" style="2" hidden="1" customWidth="1" outlineLevel="1"/>
    <col min="27" max="27" width="9.140625" style="2" hidden="1" customWidth="1" outlineLevel="1"/>
    <col min="28" max="28" width="2.28125" style="2" customWidth="1" collapsed="1"/>
    <col min="29" max="30" width="9.140625" style="2" hidden="1" customWidth="1" outlineLevel="1"/>
    <col min="31" max="31" width="10.421875" style="2" hidden="1" customWidth="1" outlineLevel="1"/>
    <col min="32" max="32" width="11.140625" style="2" hidden="1" customWidth="1" outlineLevel="1"/>
    <col min="33" max="33" width="2.28125" style="2" customWidth="1" collapsed="1"/>
    <col min="34" max="35" width="9.140625" style="2" hidden="1" customWidth="1" outlineLevel="1"/>
    <col min="36" max="37" width="10.28125" style="2" hidden="1" customWidth="1" outlineLevel="1"/>
    <col min="38" max="38" width="2.28125" style="2" customWidth="1" collapsed="1"/>
    <col min="39" max="41" width="9.140625" style="2" hidden="1" customWidth="1" outlineLevel="1"/>
    <col min="42" max="42" width="10.57421875" style="2" hidden="1" customWidth="1" outlineLevel="1"/>
    <col min="43" max="43" width="2.28125" style="2" customWidth="1" collapsed="1"/>
    <col min="44" max="47" width="9.140625" style="2" hidden="1" customWidth="1" outlineLevel="1"/>
    <col min="48" max="48" width="3.28125" style="2" customWidth="1" collapsed="1"/>
    <col min="49" max="52" width="9.140625" style="2" hidden="1" customWidth="1" outlineLevel="1"/>
    <col min="53" max="58" width="9.140625" style="2" customWidth="1"/>
    <col min="59" max="59" width="9.421875" style="2" bestFit="1" customWidth="1"/>
    <col min="60" max="16384" width="9.140625" style="2" customWidth="1"/>
  </cols>
  <sheetData>
    <row r="1" ht="9.75" customHeight="1"/>
    <row r="2" spans="2:7" ht="58.5" customHeight="1">
      <c r="B2" s="71" t="s">
        <v>28</v>
      </c>
      <c r="C2" s="72"/>
      <c r="D2" s="72"/>
      <c r="E2" s="72"/>
      <c r="F2" s="72"/>
      <c r="G2" s="72"/>
    </row>
    <row r="3" ht="9.75" customHeight="1"/>
    <row r="4" spans="9:52" ht="32.25" customHeight="1" thickBot="1">
      <c r="I4" s="73" t="s">
        <v>21</v>
      </c>
      <c r="J4" s="70"/>
      <c r="K4" s="70"/>
      <c r="L4" s="70"/>
      <c r="N4" s="69" t="s">
        <v>22</v>
      </c>
      <c r="O4" s="69"/>
      <c r="P4" s="69"/>
      <c r="Q4" s="69"/>
      <c r="S4" s="74" t="s">
        <v>15</v>
      </c>
      <c r="T4" s="74"/>
      <c r="U4" s="74"/>
      <c r="V4" s="74"/>
      <c r="X4" s="75" t="s">
        <v>16</v>
      </c>
      <c r="Y4" s="75"/>
      <c r="Z4" s="75"/>
      <c r="AA4" s="75"/>
      <c r="AC4" s="69" t="s">
        <v>17</v>
      </c>
      <c r="AD4" s="69"/>
      <c r="AE4" s="69"/>
      <c r="AF4" s="69"/>
      <c r="AH4" s="68" t="s">
        <v>18</v>
      </c>
      <c r="AI4" s="69"/>
      <c r="AJ4" s="69"/>
      <c r="AK4" s="69"/>
      <c r="AM4" s="70" t="s">
        <v>19</v>
      </c>
      <c r="AN4" s="70"/>
      <c r="AO4" s="70"/>
      <c r="AP4" s="70"/>
      <c r="AR4" s="70" t="s">
        <v>20</v>
      </c>
      <c r="AS4" s="70"/>
      <c r="AT4" s="70"/>
      <c r="AU4" s="70"/>
      <c r="AW4" s="70"/>
      <c r="AX4" s="70"/>
      <c r="AY4" s="70"/>
      <c r="AZ4" s="70"/>
    </row>
    <row r="5" spans="1:52" ht="19.5" customHeight="1">
      <c r="A5" s="13"/>
      <c r="B5" s="26" t="s">
        <v>13</v>
      </c>
      <c r="C5" s="14" t="s">
        <v>0</v>
      </c>
      <c r="D5" s="23" t="s">
        <v>1</v>
      </c>
      <c r="E5" s="24" t="s">
        <v>2</v>
      </c>
      <c r="F5" s="24" t="s">
        <v>3</v>
      </c>
      <c r="G5" s="25" t="s">
        <v>4</v>
      </c>
      <c r="H5" s="4"/>
      <c r="I5" s="3" t="s">
        <v>1</v>
      </c>
      <c r="J5" s="3" t="s">
        <v>2</v>
      </c>
      <c r="K5" s="3" t="s">
        <v>3</v>
      </c>
      <c r="L5" s="3" t="s">
        <v>4</v>
      </c>
      <c r="N5" s="3" t="s">
        <v>1</v>
      </c>
      <c r="O5" s="3" t="s">
        <v>2</v>
      </c>
      <c r="P5" s="3" t="s">
        <v>3</v>
      </c>
      <c r="Q5" s="3" t="s">
        <v>4</v>
      </c>
      <c r="S5" s="3" t="s">
        <v>1</v>
      </c>
      <c r="T5" s="3" t="s">
        <v>2</v>
      </c>
      <c r="U5" s="3" t="s">
        <v>3</v>
      </c>
      <c r="V5" s="3" t="s">
        <v>4</v>
      </c>
      <c r="X5" s="3" t="s">
        <v>1</v>
      </c>
      <c r="Y5" s="3" t="s">
        <v>2</v>
      </c>
      <c r="Z5" s="3" t="s">
        <v>3</v>
      </c>
      <c r="AA5" s="3" t="s">
        <v>4</v>
      </c>
      <c r="AC5" s="3" t="s">
        <v>1</v>
      </c>
      <c r="AD5" s="3" t="s">
        <v>2</v>
      </c>
      <c r="AE5" s="3" t="s">
        <v>3</v>
      </c>
      <c r="AF5" s="3" t="s">
        <v>4</v>
      </c>
      <c r="AH5" s="3" t="s">
        <v>1</v>
      </c>
      <c r="AI5" s="3" t="s">
        <v>2</v>
      </c>
      <c r="AJ5" s="3" t="s">
        <v>3</v>
      </c>
      <c r="AK5" s="3" t="s">
        <v>4</v>
      </c>
      <c r="AM5" s="3" t="s">
        <v>1</v>
      </c>
      <c r="AN5" s="3" t="s">
        <v>2</v>
      </c>
      <c r="AO5" s="3" t="s">
        <v>3</v>
      </c>
      <c r="AP5" s="3" t="s">
        <v>4</v>
      </c>
      <c r="AR5" s="3" t="s">
        <v>1</v>
      </c>
      <c r="AS5" s="3" t="s">
        <v>2</v>
      </c>
      <c r="AT5" s="3" t="s">
        <v>3</v>
      </c>
      <c r="AU5" s="3" t="s">
        <v>4</v>
      </c>
      <c r="AW5" s="3" t="s">
        <v>1</v>
      </c>
      <c r="AX5" s="3" t="s">
        <v>2</v>
      </c>
      <c r="AY5" s="3" t="s">
        <v>3</v>
      </c>
      <c r="AZ5" s="3" t="s">
        <v>4</v>
      </c>
    </row>
    <row r="6" spans="1:52" ht="33" customHeight="1">
      <c r="A6" s="15">
        <v>21</v>
      </c>
      <c r="B6" s="12" t="s">
        <v>5</v>
      </c>
      <c r="C6" s="38">
        <f>SUM(D6:G6)</f>
        <v>702000</v>
      </c>
      <c r="D6" s="39">
        <v>175500</v>
      </c>
      <c r="E6" s="39">
        <v>175500</v>
      </c>
      <c r="F6" s="39">
        <v>175500</v>
      </c>
      <c r="G6" s="39">
        <v>175500</v>
      </c>
      <c r="H6" s="30"/>
      <c r="I6" s="31"/>
      <c r="J6" s="31"/>
      <c r="K6" s="31"/>
      <c r="L6" s="31"/>
      <c r="M6" s="32"/>
      <c r="N6" s="31"/>
      <c r="O6" s="31"/>
      <c r="P6" s="31"/>
      <c r="Q6" s="31"/>
      <c r="R6" s="32"/>
      <c r="S6" s="31"/>
      <c r="T6" s="31"/>
      <c r="U6" s="31"/>
      <c r="V6" s="31"/>
      <c r="W6" s="32"/>
      <c r="X6" s="31"/>
      <c r="Y6" s="31"/>
      <c r="Z6" s="31"/>
      <c r="AA6" s="31"/>
      <c r="AB6" s="32"/>
      <c r="AC6" s="31"/>
      <c r="AD6" s="31"/>
      <c r="AE6" s="31"/>
      <c r="AF6" s="31"/>
      <c r="AG6" s="32"/>
      <c r="AH6" s="31"/>
      <c r="AI6" s="31"/>
      <c r="AJ6" s="33"/>
      <c r="AK6" s="31"/>
      <c r="AL6" s="32"/>
      <c r="AM6" s="31"/>
      <c r="AN6" s="31"/>
      <c r="AO6" s="31"/>
      <c r="AP6" s="31"/>
      <c r="AQ6" s="32"/>
      <c r="AR6" s="31"/>
      <c r="AS6" s="31"/>
      <c r="AT6" s="31"/>
      <c r="AU6" s="31"/>
      <c r="AV6" s="32"/>
      <c r="AW6" s="5"/>
      <c r="AX6" s="5"/>
      <c r="AY6" s="5"/>
      <c r="AZ6" s="5"/>
    </row>
    <row r="7" spans="1:59" ht="33" customHeight="1">
      <c r="A7" s="16">
        <v>22</v>
      </c>
      <c r="B7" s="11" t="s">
        <v>6</v>
      </c>
      <c r="C7" s="40">
        <f>SUM(D7:G7)</f>
        <v>6590000</v>
      </c>
      <c r="D7" s="41">
        <f>SUM(D8:D9)</f>
        <v>2420000</v>
      </c>
      <c r="E7" s="42">
        <f>SUM(E8:E9)</f>
        <v>1280000</v>
      </c>
      <c r="F7" s="43">
        <f>SUM(F8:F9)</f>
        <v>1320000</v>
      </c>
      <c r="G7" s="44">
        <f>SUM(G8:G9)</f>
        <v>1570000</v>
      </c>
      <c r="H7" s="30"/>
      <c r="I7" s="31"/>
      <c r="J7" s="31"/>
      <c r="K7" s="34"/>
      <c r="L7" s="34"/>
      <c r="M7" s="32">
        <v>863421</v>
      </c>
      <c r="N7" s="31"/>
      <c r="O7" s="31"/>
      <c r="P7" s="31"/>
      <c r="Q7" s="31"/>
      <c r="R7" s="32"/>
      <c r="S7" s="31"/>
      <c r="T7" s="31"/>
      <c r="U7" s="31"/>
      <c r="V7" s="31"/>
      <c r="W7" s="32"/>
      <c r="X7" s="31"/>
      <c r="Y7" s="31"/>
      <c r="Z7" s="31"/>
      <c r="AA7" s="31"/>
      <c r="AB7" s="32"/>
      <c r="AC7" s="31"/>
      <c r="AD7" s="31"/>
      <c r="AE7" s="31"/>
      <c r="AF7" s="31"/>
      <c r="AG7" s="32"/>
      <c r="AH7" s="31"/>
      <c r="AI7" s="31"/>
      <c r="AJ7" s="31"/>
      <c r="AK7" s="31"/>
      <c r="AL7" s="32"/>
      <c r="AM7" s="31"/>
      <c r="AN7" s="31"/>
      <c r="AO7" s="31"/>
      <c r="AP7" s="31"/>
      <c r="AQ7" s="32"/>
      <c r="AR7" s="31"/>
      <c r="AS7" s="31"/>
      <c r="AT7" s="31"/>
      <c r="AU7" s="31"/>
      <c r="AV7" s="32"/>
      <c r="AW7" s="5"/>
      <c r="AX7" s="5"/>
      <c r="AY7" s="5"/>
      <c r="AZ7" s="5"/>
      <c r="BG7" s="63"/>
    </row>
    <row r="8" spans="1:52" ht="21" customHeight="1">
      <c r="A8" s="17"/>
      <c r="B8" s="6" t="s">
        <v>7</v>
      </c>
      <c r="C8" s="45">
        <f aca="true" t="shared" si="0" ref="C8:C13">SUM(D8:G8)</f>
        <v>1300000</v>
      </c>
      <c r="D8" s="46">
        <v>325000</v>
      </c>
      <c r="E8" s="46">
        <v>325000</v>
      </c>
      <c r="F8" s="46">
        <v>325000</v>
      </c>
      <c r="G8" s="46">
        <v>325000</v>
      </c>
      <c r="H8" s="35"/>
      <c r="I8" s="36"/>
      <c r="J8" s="36"/>
      <c r="K8" s="36"/>
      <c r="L8" s="36"/>
      <c r="M8" s="32"/>
      <c r="N8" s="36"/>
      <c r="O8" s="36"/>
      <c r="P8" s="36"/>
      <c r="Q8" s="36"/>
      <c r="R8" s="32"/>
      <c r="S8" s="36"/>
      <c r="T8" s="36"/>
      <c r="U8" s="36"/>
      <c r="V8" s="36"/>
      <c r="W8" s="32"/>
      <c r="X8" s="36"/>
      <c r="Y8" s="36"/>
      <c r="Z8" s="36"/>
      <c r="AA8" s="36"/>
      <c r="AB8" s="32"/>
      <c r="AC8" s="36"/>
      <c r="AD8" s="36"/>
      <c r="AE8" s="36"/>
      <c r="AF8" s="36"/>
      <c r="AG8" s="32"/>
      <c r="AH8" s="36"/>
      <c r="AI8" s="36"/>
      <c r="AJ8" s="36"/>
      <c r="AK8" s="36"/>
      <c r="AL8" s="32"/>
      <c r="AM8" s="36"/>
      <c r="AN8" s="36"/>
      <c r="AO8" s="36"/>
      <c r="AP8" s="36"/>
      <c r="AQ8" s="32"/>
      <c r="AR8" s="36"/>
      <c r="AS8" s="36"/>
      <c r="AT8" s="36"/>
      <c r="AU8" s="36"/>
      <c r="AV8" s="32"/>
      <c r="AW8" s="7"/>
      <c r="AX8" s="7"/>
      <c r="AY8" s="7"/>
      <c r="AZ8" s="7"/>
    </row>
    <row r="9" spans="1:52" ht="30" customHeight="1">
      <c r="A9" s="17"/>
      <c r="B9" s="6" t="s">
        <v>8</v>
      </c>
      <c r="C9" s="45">
        <f>SUM(D9:G9)</f>
        <v>5290000</v>
      </c>
      <c r="D9" s="46">
        <f>2420000-D8</f>
        <v>2095000</v>
      </c>
      <c r="E9" s="46">
        <f>1280000-E8</f>
        <v>955000</v>
      </c>
      <c r="F9" s="46">
        <f>1320000-F8</f>
        <v>995000</v>
      </c>
      <c r="G9" s="46">
        <f>1570000-325000</f>
        <v>1245000</v>
      </c>
      <c r="H9" s="46"/>
      <c r="I9" s="46">
        <f>1713000-90000</f>
        <v>1623000</v>
      </c>
      <c r="J9" s="46">
        <f>1713000-90000</f>
        <v>1623000</v>
      </c>
      <c r="K9" s="46">
        <f>1713000-90000</f>
        <v>1623000</v>
      </c>
      <c r="L9" s="46">
        <f>1713000-90000</f>
        <v>1623000</v>
      </c>
      <c r="M9" s="66"/>
      <c r="N9" s="67"/>
      <c r="O9" s="67"/>
      <c r="P9" s="67"/>
      <c r="Q9" s="67"/>
      <c r="R9" s="66">
        <f>1300/4</f>
        <v>325</v>
      </c>
      <c r="S9" s="67"/>
      <c r="T9" s="67"/>
      <c r="U9" s="67"/>
      <c r="V9" s="67"/>
      <c r="W9" s="66"/>
      <c r="X9" s="67"/>
      <c r="Y9" s="67"/>
      <c r="Z9" s="67"/>
      <c r="AA9" s="67"/>
      <c r="AB9" s="66"/>
      <c r="AC9" s="67"/>
      <c r="AD9" s="67"/>
      <c r="AE9" s="67"/>
      <c r="AF9" s="67"/>
      <c r="AG9" s="66"/>
      <c r="AH9" s="67"/>
      <c r="AI9" s="67"/>
      <c r="AJ9" s="67"/>
      <c r="AK9" s="67"/>
      <c r="AL9" s="66"/>
      <c r="AM9" s="67"/>
      <c r="AN9" s="67"/>
      <c r="AO9" s="67"/>
      <c r="AP9" s="67"/>
      <c r="AQ9" s="66"/>
      <c r="AR9" s="36"/>
      <c r="AS9" s="36"/>
      <c r="AT9" s="36"/>
      <c r="AU9" s="36"/>
      <c r="AV9" s="32"/>
      <c r="AW9" s="7"/>
      <c r="AX9" s="7"/>
      <c r="AY9" s="7"/>
      <c r="AZ9" s="7"/>
    </row>
    <row r="10" spans="1:52" ht="31.5" customHeight="1">
      <c r="A10" s="27">
        <v>27</v>
      </c>
      <c r="B10" s="28" t="s">
        <v>14</v>
      </c>
      <c r="C10" s="47">
        <f>SUM(D10:G10)</f>
        <v>15000</v>
      </c>
      <c r="D10" s="48">
        <v>2500</v>
      </c>
      <c r="E10" s="48">
        <v>4000</v>
      </c>
      <c r="F10" s="48">
        <v>4300</v>
      </c>
      <c r="G10" s="48">
        <v>4200</v>
      </c>
      <c r="H10" s="30"/>
      <c r="I10" s="31"/>
      <c r="J10" s="31"/>
      <c r="K10" s="31"/>
      <c r="L10" s="31"/>
      <c r="M10" s="37"/>
      <c r="N10" s="31"/>
      <c r="O10" s="31"/>
      <c r="P10" s="31"/>
      <c r="Q10" s="31"/>
      <c r="R10" s="37"/>
      <c r="S10" s="31"/>
      <c r="T10" s="31"/>
      <c r="U10" s="31"/>
      <c r="V10" s="31"/>
      <c r="W10" s="37"/>
      <c r="X10" s="31"/>
      <c r="Y10" s="31"/>
      <c r="Z10" s="31"/>
      <c r="AA10" s="31"/>
      <c r="AB10" s="37"/>
      <c r="AC10" s="31"/>
      <c r="AD10" s="31"/>
      <c r="AE10" s="31"/>
      <c r="AF10" s="31"/>
      <c r="AG10" s="37"/>
      <c r="AH10" s="31"/>
      <c r="AI10" s="31"/>
      <c r="AJ10" s="33"/>
      <c r="AK10" s="31"/>
      <c r="AL10" s="37"/>
      <c r="AM10" s="31"/>
      <c r="AN10" s="31"/>
      <c r="AO10" s="31"/>
      <c r="AP10" s="31"/>
      <c r="AQ10" s="37"/>
      <c r="AR10" s="31"/>
      <c r="AS10" s="31"/>
      <c r="AT10" s="31"/>
      <c r="AU10" s="31"/>
      <c r="AV10" s="32"/>
      <c r="AW10" s="5"/>
      <c r="AX10" s="5"/>
      <c r="AY10" s="5"/>
      <c r="AZ10" s="5"/>
    </row>
    <row r="11" spans="1:52" ht="33" customHeight="1">
      <c r="A11" s="18">
        <v>28</v>
      </c>
      <c r="B11" s="10" t="s">
        <v>9</v>
      </c>
      <c r="C11" s="49">
        <f t="shared" si="0"/>
        <v>5000</v>
      </c>
      <c r="D11" s="50">
        <v>1300</v>
      </c>
      <c r="E11" s="50">
        <v>1300</v>
      </c>
      <c r="F11" s="50">
        <v>1300</v>
      </c>
      <c r="G11" s="50">
        <v>1100</v>
      </c>
      <c r="H11" s="30"/>
      <c r="I11" s="31"/>
      <c r="J11" s="31"/>
      <c r="K11" s="31"/>
      <c r="L11" s="31"/>
      <c r="M11" s="32"/>
      <c r="N11" s="31"/>
      <c r="O11" s="31"/>
      <c r="P11" s="31"/>
      <c r="Q11" s="31"/>
      <c r="R11" s="32"/>
      <c r="S11" s="31"/>
      <c r="T11" s="31"/>
      <c r="U11" s="31"/>
      <c r="V11" s="31"/>
      <c r="W11" s="32"/>
      <c r="X11" s="31"/>
      <c r="Y11" s="31"/>
      <c r="Z11" s="31"/>
      <c r="AA11" s="31"/>
      <c r="AB11" s="32"/>
      <c r="AC11" s="31"/>
      <c r="AD11" s="31"/>
      <c r="AE11" s="31"/>
      <c r="AF11" s="31"/>
      <c r="AG11" s="32"/>
      <c r="AH11" s="31"/>
      <c r="AI11" s="31"/>
      <c r="AJ11" s="31"/>
      <c r="AK11" s="31"/>
      <c r="AL11" s="32"/>
      <c r="AM11" s="31"/>
      <c r="AN11" s="31"/>
      <c r="AO11" s="31"/>
      <c r="AP11" s="31"/>
      <c r="AQ11" s="32"/>
      <c r="AR11" s="31"/>
      <c r="AS11" s="31"/>
      <c r="AT11" s="31"/>
      <c r="AU11" s="31"/>
      <c r="AV11" s="32"/>
      <c r="AW11" s="5"/>
      <c r="AX11" s="5"/>
      <c r="AY11" s="5"/>
      <c r="AZ11" s="5"/>
    </row>
    <row r="12" spans="1:52" ht="33" customHeight="1">
      <c r="A12" s="19">
        <v>31</v>
      </c>
      <c r="B12" s="9" t="s">
        <v>10</v>
      </c>
      <c r="C12" s="51">
        <f t="shared" si="0"/>
        <v>228000</v>
      </c>
      <c r="D12" s="52"/>
      <c r="E12" s="53">
        <v>228000</v>
      </c>
      <c r="F12" s="53">
        <v>0</v>
      </c>
      <c r="G12" s="54"/>
      <c r="H12" s="30"/>
      <c r="I12" s="33"/>
      <c r="J12" s="33"/>
      <c r="K12" s="31"/>
      <c r="L12" s="31"/>
      <c r="M12" s="32"/>
      <c r="N12" s="31"/>
      <c r="O12" s="31"/>
      <c r="P12" s="31"/>
      <c r="Q12" s="31"/>
      <c r="R12" s="32"/>
      <c r="S12" s="31"/>
      <c r="T12" s="31"/>
      <c r="U12" s="31"/>
      <c r="V12" s="31"/>
      <c r="W12" s="32"/>
      <c r="X12" s="31"/>
      <c r="Y12" s="31"/>
      <c r="Z12" s="31"/>
      <c r="AA12" s="31"/>
      <c r="AB12" s="32"/>
      <c r="AC12" s="31"/>
      <c r="AD12" s="31"/>
      <c r="AE12" s="31"/>
      <c r="AF12" s="31"/>
      <c r="AG12" s="32"/>
      <c r="AH12" s="31"/>
      <c r="AI12" s="31"/>
      <c r="AJ12" s="31"/>
      <c r="AK12" s="31"/>
      <c r="AL12" s="32"/>
      <c r="AM12" s="31"/>
      <c r="AN12" s="31"/>
      <c r="AO12" s="31"/>
      <c r="AP12" s="31"/>
      <c r="AQ12" s="32"/>
      <c r="AR12" s="31"/>
      <c r="AS12" s="31"/>
      <c r="AT12" s="31"/>
      <c r="AU12" s="31"/>
      <c r="AV12" s="32"/>
      <c r="AW12" s="5"/>
      <c r="AX12" s="5"/>
      <c r="AY12" s="5"/>
      <c r="AZ12" s="5"/>
    </row>
    <row r="13" spans="1:52" ht="33" customHeight="1">
      <c r="A13" s="20">
        <v>33</v>
      </c>
      <c r="B13" s="8" t="s">
        <v>11</v>
      </c>
      <c r="C13" s="55">
        <f t="shared" si="0"/>
        <v>0</v>
      </c>
      <c r="D13" s="56"/>
      <c r="E13" s="57">
        <f>0+J13+O13+T13+Y13+AD13+AI13+AN13+AS13+AX13</f>
        <v>0</v>
      </c>
      <c r="F13" s="57">
        <f>0+K13+P13+U13+Z13+AE13+AJ13+AO13+AT13+AY13</f>
        <v>0</v>
      </c>
      <c r="G13" s="58">
        <f>0+L13+Q13+V13+AA13+AF13+AK13+AP13+AU13+AZ13</f>
        <v>0</v>
      </c>
      <c r="H13" s="30"/>
      <c r="I13" s="31"/>
      <c r="J13" s="31"/>
      <c r="K13" s="31"/>
      <c r="L13" s="31"/>
      <c r="M13" s="32"/>
      <c r="N13" s="31"/>
      <c r="O13" s="31"/>
      <c r="P13" s="31"/>
      <c r="Q13" s="31"/>
      <c r="R13" s="32"/>
      <c r="S13" s="31"/>
      <c r="T13" s="31"/>
      <c r="U13" s="31"/>
      <c r="V13" s="31"/>
      <c r="W13" s="32"/>
      <c r="X13" s="31"/>
      <c r="Y13" s="31"/>
      <c r="Z13" s="31"/>
      <c r="AA13" s="31"/>
      <c r="AB13" s="32"/>
      <c r="AC13" s="31"/>
      <c r="AD13" s="31"/>
      <c r="AE13" s="31"/>
      <c r="AF13" s="31"/>
      <c r="AG13" s="32"/>
      <c r="AH13" s="31"/>
      <c r="AI13" s="31"/>
      <c r="AJ13" s="31"/>
      <c r="AK13" s="31"/>
      <c r="AL13" s="32"/>
      <c r="AM13" s="31"/>
      <c r="AN13" s="31"/>
      <c r="AO13" s="31"/>
      <c r="AP13" s="31"/>
      <c r="AQ13" s="32"/>
      <c r="AR13" s="31"/>
      <c r="AS13" s="31"/>
      <c r="AT13" s="31"/>
      <c r="AU13" s="31"/>
      <c r="AV13" s="32"/>
      <c r="AW13" s="5"/>
      <c r="AX13" s="5"/>
      <c r="AY13" s="5"/>
      <c r="AZ13" s="5"/>
    </row>
    <row r="14" spans="1:52" ht="42" customHeight="1" thickBot="1">
      <c r="A14" s="21"/>
      <c r="B14" s="22" t="s">
        <v>12</v>
      </c>
      <c r="C14" s="59">
        <f>C6+C7+C10+C11+C12+C13</f>
        <v>7540000</v>
      </c>
      <c r="D14" s="60">
        <f>D6+D7+D10+D11+D12+D13</f>
        <v>2599300</v>
      </c>
      <c r="E14" s="61">
        <f>E6+E7+E10+E11+E12+E13</f>
        <v>1688800</v>
      </c>
      <c r="F14" s="61">
        <f>F6+F7+F10+F11+F12+F13</f>
        <v>1501100</v>
      </c>
      <c r="G14" s="62">
        <f>G6+G7+G10+G11+G12+G13</f>
        <v>1750800</v>
      </c>
      <c r="H14" s="30"/>
      <c r="I14" s="31"/>
      <c r="J14" s="31"/>
      <c r="K14" s="31"/>
      <c r="L14" s="31"/>
      <c r="M14" s="32"/>
      <c r="N14" s="31"/>
      <c r="O14" s="31"/>
      <c r="P14" s="31"/>
      <c r="Q14" s="31"/>
      <c r="R14" s="32"/>
      <c r="S14" s="31"/>
      <c r="T14" s="31"/>
      <c r="U14" s="31"/>
      <c r="V14" s="31"/>
      <c r="W14" s="32"/>
      <c r="X14" s="31"/>
      <c r="Y14" s="31"/>
      <c r="Z14" s="31"/>
      <c r="AA14" s="31"/>
      <c r="AB14" s="32"/>
      <c r="AC14" s="31"/>
      <c r="AD14" s="31"/>
      <c r="AE14" s="31"/>
      <c r="AF14" s="31"/>
      <c r="AG14" s="32"/>
      <c r="AH14" s="31"/>
      <c r="AI14" s="31"/>
      <c r="AJ14" s="31"/>
      <c r="AK14" s="31"/>
      <c r="AL14" s="32"/>
      <c r="AM14" s="31"/>
      <c r="AN14" s="31"/>
      <c r="AO14" s="31"/>
      <c r="AP14" s="31"/>
      <c r="AQ14" s="32"/>
      <c r="AR14" s="31"/>
      <c r="AS14" s="31"/>
      <c r="AT14" s="31"/>
      <c r="AU14" s="31"/>
      <c r="AV14" s="32"/>
      <c r="AW14" s="5"/>
      <c r="AX14" s="5"/>
      <c r="AY14" s="5"/>
      <c r="AZ14" s="5"/>
    </row>
    <row r="15" spans="3:48" ht="15.75">
      <c r="C15" s="32"/>
      <c r="D15" s="32">
        <v>1300</v>
      </c>
      <c r="E15" s="32">
        <v>1300</v>
      </c>
      <c r="F15" s="32">
        <v>1300</v>
      </c>
      <c r="G15" s="32">
        <v>1100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ht="15.75">
      <c r="C16" s="32"/>
    </row>
    <row r="17" ht="15.75">
      <c r="C17" s="63"/>
    </row>
    <row r="18" ht="15.75">
      <c r="C18" s="32"/>
    </row>
    <row r="19" ht="15.75">
      <c r="D19" s="63"/>
    </row>
    <row r="20" ht="15.75">
      <c r="D20" s="63"/>
    </row>
    <row r="23" spans="4:7" ht="15.75">
      <c r="D23" s="29"/>
      <c r="E23" s="29"/>
      <c r="F23" s="29"/>
      <c r="G23" s="29"/>
    </row>
  </sheetData>
  <sheetProtection password="A025" sheet="1"/>
  <mergeCells count="10">
    <mergeCell ref="AH4:AK4"/>
    <mergeCell ref="AM4:AP4"/>
    <mergeCell ref="AR4:AU4"/>
    <mergeCell ref="AW4:AZ4"/>
    <mergeCell ref="B2:G2"/>
    <mergeCell ref="I4:L4"/>
    <mergeCell ref="N4:Q4"/>
    <mergeCell ref="S4:V4"/>
    <mergeCell ref="X4:AA4"/>
    <mergeCell ref="AC4:AF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C23"/>
  <sheetViews>
    <sheetView zoomScaleSheetLayoutView="100" zoomScalePageLayoutView="0" workbookViewId="0" topLeftCell="A1">
      <selection activeCell="C16" sqref="C16:D21"/>
    </sheetView>
  </sheetViews>
  <sheetFormatPr defaultColWidth="9.140625" defaultRowHeight="15" outlineLevelCol="1"/>
  <cols>
    <col min="1" max="1" width="3.00390625" style="1" customWidth="1"/>
    <col min="2" max="2" width="36.140625" style="2" customWidth="1"/>
    <col min="3" max="3" width="17.421875" style="2" customWidth="1"/>
    <col min="4" max="7" width="12.140625" style="2" customWidth="1"/>
    <col min="8" max="8" width="2.28125" style="2" customWidth="1" collapsed="1"/>
    <col min="9" max="9" width="12.421875" style="2" hidden="1" customWidth="1" outlineLevel="1"/>
    <col min="10" max="11" width="11.421875" style="2" hidden="1" customWidth="1" outlineLevel="1"/>
    <col min="12" max="12" width="9.140625" style="2" hidden="1" customWidth="1" outlineLevel="1"/>
    <col min="13" max="13" width="2.28125" style="2" customWidth="1" collapsed="1"/>
    <col min="14" max="14" width="11.28125" style="2" hidden="1" customWidth="1" outlineLevel="1"/>
    <col min="15" max="15" width="12.8515625" style="2" hidden="1" customWidth="1" outlineLevel="1"/>
    <col min="16" max="16" width="10.57421875" style="2" hidden="1" customWidth="1" outlineLevel="1"/>
    <col min="17" max="17" width="10.421875" style="2" hidden="1" customWidth="1" outlineLevel="1"/>
    <col min="18" max="18" width="2.28125" style="2" customWidth="1"/>
    <col min="19" max="19" width="11.8515625" style="2" customWidth="1" outlineLevel="1"/>
    <col min="20" max="20" width="11.421875" style="2" customWidth="1" outlineLevel="1"/>
    <col min="21" max="21" width="11.7109375" style="2" customWidth="1" outlineLevel="1"/>
    <col min="22" max="22" width="9.00390625" style="2" customWidth="1" outlineLevel="1"/>
    <col min="23" max="23" width="2.28125" style="2" customWidth="1"/>
    <col min="24" max="24" width="10.00390625" style="2" customWidth="1" outlineLevel="1"/>
    <col min="25" max="25" width="12.140625" style="2" customWidth="1" outlineLevel="1"/>
    <col min="26" max="26" width="9.00390625" style="2" customWidth="1" outlineLevel="1"/>
    <col min="27" max="27" width="10.8515625" style="2" customWidth="1" outlineLevel="1"/>
    <col min="28" max="28" width="2.28125" style="2" customWidth="1"/>
    <col min="29" max="29" width="9.140625" style="2" customWidth="1" outlineLevel="1"/>
    <col min="30" max="30" width="11.00390625" style="2" customWidth="1" outlineLevel="1"/>
    <col min="31" max="31" width="12.28125" style="2" customWidth="1" outlineLevel="1"/>
    <col min="32" max="32" width="11.140625" style="2" customWidth="1" outlineLevel="1"/>
    <col min="33" max="33" width="2.28125" style="2" customWidth="1"/>
    <col min="34" max="34" width="9.140625" style="2" customWidth="1" outlineLevel="1"/>
    <col min="35" max="35" width="10.421875" style="2" customWidth="1" outlineLevel="1"/>
    <col min="36" max="36" width="12.421875" style="2" customWidth="1" outlineLevel="1"/>
    <col min="37" max="37" width="10.28125" style="2" customWidth="1" outlineLevel="1"/>
    <col min="38" max="38" width="2.28125" style="2" customWidth="1"/>
    <col min="39" max="39" width="9.140625" style="2" customWidth="1" outlineLevel="1"/>
    <col min="40" max="40" width="10.57421875" style="2" customWidth="1" outlineLevel="1"/>
    <col min="41" max="41" width="11.57421875" style="2" customWidth="1" outlineLevel="1"/>
    <col min="42" max="42" width="10.57421875" style="2" customWidth="1" outlineLevel="1"/>
    <col min="43" max="43" width="2.28125" style="2" customWidth="1"/>
    <col min="44" max="44" width="11.28125" style="2" customWidth="1" outlineLevel="1"/>
    <col min="45" max="45" width="9.140625" style="2" customWidth="1" outlineLevel="1"/>
    <col min="46" max="46" width="11.28125" style="2" customWidth="1" outlineLevel="1"/>
    <col min="47" max="47" width="10.8515625" style="2" customWidth="1" outlineLevel="1"/>
    <col min="48" max="48" width="3.28125" style="2" customWidth="1"/>
    <col min="49" max="52" width="9.140625" style="2" customWidth="1" outlineLevel="1"/>
    <col min="53" max="16384" width="9.140625" style="2" customWidth="1"/>
  </cols>
  <sheetData>
    <row r="1" ht="9.75" customHeight="1"/>
    <row r="2" spans="2:7" ht="58.5" customHeight="1">
      <c r="B2" s="71" t="s">
        <v>27</v>
      </c>
      <c r="C2" s="72"/>
      <c r="D2" s="72"/>
      <c r="E2" s="72"/>
      <c r="F2" s="72"/>
      <c r="G2" s="72"/>
    </row>
    <row r="3" ht="9.75" customHeight="1"/>
    <row r="4" spans="9:52" ht="32.25" customHeight="1" thickBot="1">
      <c r="I4" s="73" t="s">
        <v>40</v>
      </c>
      <c r="J4" s="70"/>
      <c r="K4" s="70"/>
      <c r="L4" s="70"/>
      <c r="N4" s="69" t="s">
        <v>39</v>
      </c>
      <c r="O4" s="69"/>
      <c r="P4" s="69"/>
      <c r="Q4" s="69"/>
      <c r="S4" s="74" t="s">
        <v>41</v>
      </c>
      <c r="T4" s="74"/>
      <c r="U4" s="74"/>
      <c r="V4" s="74"/>
      <c r="X4" s="75" t="s">
        <v>42</v>
      </c>
      <c r="Y4" s="75"/>
      <c r="Z4" s="75"/>
      <c r="AA4" s="75"/>
      <c r="AC4" s="69" t="s">
        <v>43</v>
      </c>
      <c r="AD4" s="69"/>
      <c r="AE4" s="69"/>
      <c r="AF4" s="69"/>
      <c r="AH4" s="68" t="s">
        <v>23</v>
      </c>
      <c r="AI4" s="69"/>
      <c r="AJ4" s="69"/>
      <c r="AK4" s="69"/>
      <c r="AM4" s="70" t="s">
        <v>24</v>
      </c>
      <c r="AN4" s="70"/>
      <c r="AO4" s="70"/>
      <c r="AP4" s="70"/>
      <c r="AR4" s="70" t="s">
        <v>25</v>
      </c>
      <c r="AS4" s="70"/>
      <c r="AT4" s="70"/>
      <c r="AU4" s="70"/>
      <c r="AW4" s="70" t="s">
        <v>26</v>
      </c>
      <c r="AX4" s="70"/>
      <c r="AY4" s="70"/>
      <c r="AZ4" s="70"/>
    </row>
    <row r="5" spans="1:52" ht="19.5" customHeight="1">
      <c r="A5" s="13"/>
      <c r="B5" s="26" t="s">
        <v>13</v>
      </c>
      <c r="C5" s="14" t="s">
        <v>0</v>
      </c>
      <c r="D5" s="23" t="s">
        <v>1</v>
      </c>
      <c r="E5" s="24" t="s">
        <v>2</v>
      </c>
      <c r="F5" s="24" t="s">
        <v>3</v>
      </c>
      <c r="G5" s="25" t="s">
        <v>4</v>
      </c>
      <c r="H5" s="4"/>
      <c r="I5" s="3" t="s">
        <v>1</v>
      </c>
      <c r="J5" s="3" t="s">
        <v>2</v>
      </c>
      <c r="K5" s="3" t="s">
        <v>3</v>
      </c>
      <c r="L5" s="3" t="s">
        <v>4</v>
      </c>
      <c r="N5" s="3" t="s">
        <v>1</v>
      </c>
      <c r="O5" s="3" t="s">
        <v>2</v>
      </c>
      <c r="P5" s="3" t="s">
        <v>3</v>
      </c>
      <c r="Q5" s="3" t="s">
        <v>4</v>
      </c>
      <c r="S5" s="3" t="s">
        <v>1</v>
      </c>
      <c r="T5" s="3" t="s">
        <v>2</v>
      </c>
      <c r="U5" s="3" t="s">
        <v>3</v>
      </c>
      <c r="V5" s="3" t="s">
        <v>4</v>
      </c>
      <c r="X5" s="3" t="s">
        <v>1</v>
      </c>
      <c r="Y5" s="3" t="s">
        <v>2</v>
      </c>
      <c r="Z5" s="3" t="s">
        <v>3</v>
      </c>
      <c r="AA5" s="3" t="s">
        <v>4</v>
      </c>
      <c r="AC5" s="3" t="s">
        <v>1</v>
      </c>
      <c r="AD5" s="3" t="s">
        <v>2</v>
      </c>
      <c r="AE5" s="3" t="s">
        <v>3</v>
      </c>
      <c r="AF5" s="3" t="s">
        <v>4</v>
      </c>
      <c r="AH5" s="3" t="s">
        <v>1</v>
      </c>
      <c r="AI5" s="3" t="s">
        <v>2</v>
      </c>
      <c r="AJ5" s="3" t="s">
        <v>3</v>
      </c>
      <c r="AK5" s="3" t="s">
        <v>4</v>
      </c>
      <c r="AM5" s="3" t="s">
        <v>1</v>
      </c>
      <c r="AN5" s="3" t="s">
        <v>2</v>
      </c>
      <c r="AO5" s="3" t="s">
        <v>3</v>
      </c>
      <c r="AP5" s="3" t="s">
        <v>4</v>
      </c>
      <c r="AR5" s="3" t="s">
        <v>1</v>
      </c>
      <c r="AS5" s="3" t="s">
        <v>2</v>
      </c>
      <c r="AT5" s="3" t="s">
        <v>3</v>
      </c>
      <c r="AU5" s="3" t="s">
        <v>4</v>
      </c>
      <c r="AW5" s="3" t="s">
        <v>1</v>
      </c>
      <c r="AX5" s="3" t="s">
        <v>2</v>
      </c>
      <c r="AY5" s="3" t="s">
        <v>3</v>
      </c>
      <c r="AZ5" s="3" t="s">
        <v>4</v>
      </c>
    </row>
    <row r="6" spans="1:54" ht="33" customHeight="1">
      <c r="A6" s="15">
        <v>21</v>
      </c>
      <c r="B6" s="12" t="s">
        <v>5</v>
      </c>
      <c r="C6" s="38">
        <f>SUM(D6:G6)</f>
        <v>702000</v>
      </c>
      <c r="D6" s="39">
        <f>damtkicebuli!D6+I6+N6+S6+X6+AC6+AH6+AM6+AR6+AW6</f>
        <v>175500</v>
      </c>
      <c r="E6" s="39">
        <f>damtkicebuli!E6+J6+O6+T6+Y6+AD6+AI6+AN6+AS6+AX6</f>
        <v>175500</v>
      </c>
      <c r="F6" s="39">
        <f>damtkicebuli!F6+K6+P6+U6+Z6+AE6+AJ6+AO6+AT6+AY6</f>
        <v>175500</v>
      </c>
      <c r="G6" s="39">
        <f>damtkicebuli!G6+L6+Q6+V6+AA6+AF6+AK6+AP6+AU6+AZ6</f>
        <v>175500</v>
      </c>
      <c r="H6" s="30"/>
      <c r="I6" s="31"/>
      <c r="J6" s="31"/>
      <c r="K6" s="31"/>
      <c r="L6" s="31"/>
      <c r="M6" s="32"/>
      <c r="N6" s="31"/>
      <c r="O6" s="31"/>
      <c r="P6" s="31"/>
      <c r="Q6" s="31"/>
      <c r="R6" s="32"/>
      <c r="S6" s="31"/>
      <c r="T6" s="31"/>
      <c r="U6" s="31"/>
      <c r="V6" s="31"/>
      <c r="W6" s="32"/>
      <c r="X6" s="31"/>
      <c r="Y6" s="31"/>
      <c r="Z6" s="31"/>
      <c r="AA6" s="31"/>
      <c r="AB6" s="32"/>
      <c r="AC6" s="31"/>
      <c r="AD6" s="31"/>
      <c r="AE6" s="31"/>
      <c r="AF6" s="31"/>
      <c r="AG6" s="32"/>
      <c r="AH6" s="31"/>
      <c r="AI6" s="31"/>
      <c r="AJ6" s="34"/>
      <c r="AK6" s="31"/>
      <c r="AL6" s="32"/>
      <c r="AM6" s="31"/>
      <c r="AN6" s="31"/>
      <c r="AO6" s="31"/>
      <c r="AP6" s="31"/>
      <c r="AQ6" s="32"/>
      <c r="AR6" s="31"/>
      <c r="AS6" s="31"/>
      <c r="AT6" s="31"/>
      <c r="AU6" s="31"/>
      <c r="AV6" s="32"/>
      <c r="AW6" s="5"/>
      <c r="AX6" s="5"/>
      <c r="AY6" s="5"/>
      <c r="AZ6" s="5"/>
      <c r="BB6" s="63"/>
    </row>
    <row r="7" spans="1:52" ht="30" customHeight="1">
      <c r="A7" s="16">
        <v>22</v>
      </c>
      <c r="B7" s="11" t="s">
        <v>6</v>
      </c>
      <c r="C7" s="40">
        <f>SUM(D7:G7)</f>
        <v>6577352</v>
      </c>
      <c r="D7" s="41">
        <f>SUM(D8:D9)</f>
        <v>2420000</v>
      </c>
      <c r="E7" s="42">
        <f>SUM(E8:E9)</f>
        <v>1268593</v>
      </c>
      <c r="F7" s="43">
        <f>SUM(F8:F9)</f>
        <v>1318759</v>
      </c>
      <c r="G7" s="44">
        <f>SUM(G8:G9)</f>
        <v>1570000</v>
      </c>
      <c r="H7" s="30"/>
      <c r="I7" s="31"/>
      <c r="J7" s="31"/>
      <c r="K7" s="34"/>
      <c r="L7" s="34"/>
      <c r="M7" s="32"/>
      <c r="N7" s="31"/>
      <c r="O7" s="31"/>
      <c r="P7" s="31"/>
      <c r="Q7" s="31"/>
      <c r="R7" s="32"/>
      <c r="S7" s="31"/>
      <c r="T7" s="31"/>
      <c r="U7" s="31"/>
      <c r="V7" s="31"/>
      <c r="W7" s="32"/>
      <c r="X7" s="31"/>
      <c r="Y7" s="31"/>
      <c r="Z7" s="31"/>
      <c r="AA7" s="31"/>
      <c r="AB7" s="32"/>
      <c r="AC7" s="31"/>
      <c r="AD7" s="31"/>
      <c r="AE7" s="31"/>
      <c r="AF7" s="31"/>
      <c r="AG7" s="32"/>
      <c r="AH7" s="31"/>
      <c r="AI7" s="31"/>
      <c r="AJ7" s="31"/>
      <c r="AK7" s="31"/>
      <c r="AL7" s="32"/>
      <c r="AM7" s="31"/>
      <c r="AN7" s="31"/>
      <c r="AO7" s="31"/>
      <c r="AP7" s="31"/>
      <c r="AQ7" s="32"/>
      <c r="AR7" s="31"/>
      <c r="AS7" s="31"/>
      <c r="AT7" s="31"/>
      <c r="AU7" s="31"/>
      <c r="AV7" s="32"/>
      <c r="AW7" s="5"/>
      <c r="AX7" s="5"/>
      <c r="AY7" s="5"/>
      <c r="AZ7" s="5"/>
    </row>
    <row r="8" spans="1:52" ht="31.5" customHeight="1">
      <c r="A8" s="17"/>
      <c r="B8" s="6" t="s">
        <v>7</v>
      </c>
      <c r="C8" s="45">
        <f aca="true" t="shared" si="0" ref="C8:C13">SUM(D8:G8)</f>
        <v>1300000</v>
      </c>
      <c r="D8" s="46">
        <f>damtkicebuli!D8+I8+N8+S8+X8+AC8+AH8+AM8+AR8+AW8</f>
        <v>325000</v>
      </c>
      <c r="E8" s="46">
        <f>damtkicebuli!E8+J8+O8+T8+Y8+AD8+AI8+AN8+AS8+AX8</f>
        <v>325000</v>
      </c>
      <c r="F8" s="46">
        <f>damtkicebuli!F8+K8+P8+U8+Z8+AE8+AJ8+AO8+AT8+AY8</f>
        <v>325000</v>
      </c>
      <c r="G8" s="46">
        <f>damtkicebuli!G8+L8+Q8+V8+AA8+AF8+AK8+AP8+AU8+AZ8</f>
        <v>325000</v>
      </c>
      <c r="H8" s="35"/>
      <c r="I8" s="36"/>
      <c r="J8" s="36"/>
      <c r="K8" s="36"/>
      <c r="L8" s="36"/>
      <c r="M8" s="32"/>
      <c r="N8" s="36"/>
      <c r="O8" s="36"/>
      <c r="P8" s="36"/>
      <c r="Q8" s="36"/>
      <c r="R8" s="32"/>
      <c r="S8" s="36"/>
      <c r="T8" s="36"/>
      <c r="U8" s="36"/>
      <c r="V8" s="36"/>
      <c r="W8" s="32"/>
      <c r="X8" s="36"/>
      <c r="Y8" s="36"/>
      <c r="Z8" s="36"/>
      <c r="AA8" s="36"/>
      <c r="AB8" s="32"/>
      <c r="AC8" s="36"/>
      <c r="AD8" s="36"/>
      <c r="AE8" s="36"/>
      <c r="AF8" s="36"/>
      <c r="AG8" s="32"/>
      <c r="AH8" s="36"/>
      <c r="AI8" s="36"/>
      <c r="AJ8" s="36"/>
      <c r="AK8" s="36"/>
      <c r="AL8" s="32"/>
      <c r="AM8" s="36"/>
      <c r="AN8" s="36"/>
      <c r="AO8" s="36"/>
      <c r="AP8" s="36"/>
      <c r="AQ8" s="32"/>
      <c r="AR8" s="36"/>
      <c r="AS8" s="36"/>
      <c r="AT8" s="36"/>
      <c r="AU8" s="36"/>
      <c r="AV8" s="32"/>
      <c r="AW8" s="7"/>
      <c r="AX8" s="7"/>
      <c r="AY8" s="7"/>
      <c r="AZ8" s="7"/>
    </row>
    <row r="9" spans="1:52" ht="28.5" customHeight="1">
      <c r="A9" s="17"/>
      <c r="B9" s="6" t="s">
        <v>8</v>
      </c>
      <c r="C9" s="45">
        <f>SUM(D9:G9)</f>
        <v>5277352</v>
      </c>
      <c r="D9" s="46">
        <f>damtkicebuli!D9+I9+N9+S9+X9+AC9+AH9+AM9+AR9+AW9</f>
        <v>2095000</v>
      </c>
      <c r="E9" s="46">
        <f>damtkicebuli!E9+J9+O9+T9+Y9+AD9+AI9+AN9+AS9+AX9</f>
        <v>943593</v>
      </c>
      <c r="F9" s="46">
        <f>damtkicebuli!F9+K9+P9+U9+Z9+AE9+AJ9+AO9+AT9+AY9</f>
        <v>993759</v>
      </c>
      <c r="G9" s="46">
        <f>damtkicebuli!G9+L9+Q9+V9+AA9+AF9+AK9+AP9+AU9+AZ9</f>
        <v>1245000</v>
      </c>
      <c r="H9" s="35"/>
      <c r="I9" s="36"/>
      <c r="J9" s="36"/>
      <c r="K9" s="65"/>
      <c r="L9" s="65"/>
      <c r="M9" s="32"/>
      <c r="N9" s="36"/>
      <c r="O9" s="36">
        <v>-11407</v>
      </c>
      <c r="P9" s="36"/>
      <c r="Q9" s="36"/>
      <c r="R9" s="32"/>
      <c r="S9" s="36"/>
      <c r="T9" s="36"/>
      <c r="U9" s="36"/>
      <c r="V9" s="36"/>
      <c r="W9" s="32"/>
      <c r="X9" s="36"/>
      <c r="Y9" s="36"/>
      <c r="Z9" s="36">
        <v>-700</v>
      </c>
      <c r="AA9" s="36"/>
      <c r="AB9" s="32"/>
      <c r="AC9" s="36"/>
      <c r="AD9" s="36"/>
      <c r="AE9" s="36">
        <v>-541</v>
      </c>
      <c r="AF9" s="36"/>
      <c r="AG9" s="32"/>
      <c r="AH9" s="36"/>
      <c r="AI9" s="36"/>
      <c r="AJ9" s="36"/>
      <c r="AK9" s="36"/>
      <c r="AL9" s="32"/>
      <c r="AM9" s="36"/>
      <c r="AN9" s="36"/>
      <c r="AO9" s="36"/>
      <c r="AP9" s="36"/>
      <c r="AQ9" s="32"/>
      <c r="AR9" s="36"/>
      <c r="AS9" s="36"/>
      <c r="AT9" s="36"/>
      <c r="AU9" s="36"/>
      <c r="AV9" s="32"/>
      <c r="AW9" s="7"/>
      <c r="AX9" s="7"/>
      <c r="AY9" s="7"/>
      <c r="AZ9" s="7"/>
    </row>
    <row r="10" spans="1:52" ht="44.25" customHeight="1">
      <c r="A10" s="27">
        <v>27</v>
      </c>
      <c r="B10" s="28" t="s">
        <v>14</v>
      </c>
      <c r="C10" s="47">
        <f>SUM(D10:G10)</f>
        <v>15000</v>
      </c>
      <c r="D10" s="48">
        <f>damtkicebuli!D10+I10+N10+S10+X10+AC10+AH10+AM10+AR10+AW10</f>
        <v>2500</v>
      </c>
      <c r="E10" s="48">
        <f>damtkicebuli!E10+J10+O10+T10+Y10+AD10+AI10+AN10+AS10+AX10</f>
        <v>4000</v>
      </c>
      <c r="F10" s="48">
        <f>damtkicebuli!F10+K10+P10+U10+Z10+AE10+AJ10+AO10+AT10+AY10</f>
        <v>4300</v>
      </c>
      <c r="G10" s="48">
        <f>damtkicebuli!G10+L10+Q10+V10+AA10+AF10+AK10+AP10+AU10+AZ10</f>
        <v>4200</v>
      </c>
      <c r="H10" s="30"/>
      <c r="I10" s="31"/>
      <c r="J10" s="31"/>
      <c r="K10" s="31"/>
      <c r="L10" s="31"/>
      <c r="M10" s="37"/>
      <c r="N10" s="31"/>
      <c r="O10" s="31"/>
      <c r="P10" s="31"/>
      <c r="Q10" s="31"/>
      <c r="R10" s="37"/>
      <c r="S10" s="31"/>
      <c r="T10" s="31"/>
      <c r="U10" s="31"/>
      <c r="V10" s="31"/>
      <c r="W10" s="37"/>
      <c r="X10" s="31"/>
      <c r="Y10" s="31"/>
      <c r="Z10" s="31"/>
      <c r="AA10" s="31"/>
      <c r="AB10" s="37"/>
      <c r="AC10" s="31"/>
      <c r="AD10" s="31"/>
      <c r="AE10" s="31"/>
      <c r="AF10" s="31"/>
      <c r="AG10" s="37"/>
      <c r="AH10" s="31"/>
      <c r="AI10" s="31"/>
      <c r="AJ10" s="33"/>
      <c r="AK10" s="31"/>
      <c r="AL10" s="37"/>
      <c r="AM10" s="31"/>
      <c r="AN10" s="31"/>
      <c r="AO10" s="31"/>
      <c r="AP10" s="31"/>
      <c r="AQ10" s="37"/>
      <c r="AR10" s="31"/>
      <c r="AS10" s="31"/>
      <c r="AT10" s="31"/>
      <c r="AU10" s="31"/>
      <c r="AV10" s="32"/>
      <c r="AW10" s="5"/>
      <c r="AX10" s="5"/>
      <c r="AY10" s="5"/>
      <c r="AZ10" s="5"/>
    </row>
    <row r="11" spans="1:55" ht="33" customHeight="1">
      <c r="A11" s="18">
        <v>28</v>
      </c>
      <c r="B11" s="10" t="s">
        <v>9</v>
      </c>
      <c r="C11" s="49">
        <f t="shared" si="0"/>
        <v>4727</v>
      </c>
      <c r="D11" s="50">
        <f>damtkicebuli!D11+I11+N11+S11+X11+AC11+AH11+AM11+AR11+AW11</f>
        <v>1300</v>
      </c>
      <c r="E11" s="50">
        <f>damtkicebuli!E11+J11+O11+T11+Y11+AD11+AI11+AN11+AS11+AX11</f>
        <v>1300</v>
      </c>
      <c r="F11" s="50">
        <f>damtkicebuli!F11+K11+P11+U11+Z11+AE11+AJ11+AO11+AT11+AY11</f>
        <v>1027</v>
      </c>
      <c r="G11" s="50">
        <f>damtkicebuli!G11+L11+Q11+V11+AA11+AF11+AK11+AP11+AU11+AZ11</f>
        <v>1100</v>
      </c>
      <c r="H11" s="30"/>
      <c r="I11" s="31"/>
      <c r="J11" s="31"/>
      <c r="K11" s="31"/>
      <c r="L11" s="31"/>
      <c r="M11" s="32"/>
      <c r="N11" s="31"/>
      <c r="O11" s="31"/>
      <c r="P11" s="31">
        <v>-973</v>
      </c>
      <c r="Q11" s="31"/>
      <c r="R11" s="32"/>
      <c r="S11" s="31"/>
      <c r="T11" s="31"/>
      <c r="U11" s="31"/>
      <c r="V11" s="31"/>
      <c r="W11" s="32"/>
      <c r="X11" s="31"/>
      <c r="Y11" s="31"/>
      <c r="Z11" s="31">
        <v>700</v>
      </c>
      <c r="AA11" s="31"/>
      <c r="AB11" s="32"/>
      <c r="AC11" s="31"/>
      <c r="AD11" s="31"/>
      <c r="AE11" s="31"/>
      <c r="AF11" s="31"/>
      <c r="AG11" s="32"/>
      <c r="AH11" s="31"/>
      <c r="AI11" s="31"/>
      <c r="AJ11" s="31"/>
      <c r="AK11" s="31"/>
      <c r="AL11" s="32"/>
      <c r="AM11" s="31"/>
      <c r="AN11" s="31"/>
      <c r="AO11" s="31"/>
      <c r="AP11" s="31"/>
      <c r="AQ11" s="32"/>
      <c r="AR11" s="31"/>
      <c r="AS11" s="31"/>
      <c r="AT11" s="31"/>
      <c r="AU11" s="31"/>
      <c r="AV11" s="32"/>
      <c r="AW11" s="5"/>
      <c r="AX11" s="5"/>
      <c r="AY11" s="5"/>
      <c r="AZ11" s="5"/>
      <c r="BC11" s="63">
        <f>6225092.1-C7</f>
        <v>-352259.9000000004</v>
      </c>
    </row>
    <row r="12" spans="1:52" ht="33" customHeight="1">
      <c r="A12" s="19">
        <v>31</v>
      </c>
      <c r="B12" s="9" t="s">
        <v>10</v>
      </c>
      <c r="C12" s="51">
        <f t="shared" si="0"/>
        <v>165000</v>
      </c>
      <c r="D12" s="52">
        <f>damtkicebuli!D12+I12+N12+S12+X12+AC12+AH12+AM12+AR12+AW12</f>
        <v>0</v>
      </c>
      <c r="E12" s="52">
        <f>damtkicebuli!E12+J12+O12+T12+Y12+AD12+AI12+AN12+AS12+AX12</f>
        <v>0</v>
      </c>
      <c r="F12" s="52">
        <f>damtkicebuli!F12+K12+P12+U12+Z12+AE12+AJ12+AO12+AT12+AY12</f>
        <v>165000</v>
      </c>
      <c r="G12" s="52">
        <f>damtkicebuli!G12+L12+Q12+V12+AA12+AF12+AK12+AP12+AU12+AZ12</f>
        <v>0</v>
      </c>
      <c r="H12" s="30"/>
      <c r="I12" s="34"/>
      <c r="J12" s="34">
        <v>-228000</v>
      </c>
      <c r="K12" s="31">
        <v>228000</v>
      </c>
      <c r="L12" s="31"/>
      <c r="M12" s="32"/>
      <c r="N12" s="31"/>
      <c r="O12" s="31"/>
      <c r="P12" s="31"/>
      <c r="Q12" s="31"/>
      <c r="R12" s="32"/>
      <c r="S12" s="31"/>
      <c r="T12" s="31"/>
      <c r="U12" s="31">
        <v>-63000</v>
      </c>
      <c r="V12" s="31"/>
      <c r="W12" s="32"/>
      <c r="X12" s="31"/>
      <c r="Y12" s="31"/>
      <c r="Z12" s="31"/>
      <c r="AA12" s="31"/>
      <c r="AB12" s="32"/>
      <c r="AC12" s="31"/>
      <c r="AD12" s="31"/>
      <c r="AE12" s="31"/>
      <c r="AF12" s="31"/>
      <c r="AG12" s="32"/>
      <c r="AH12" s="31"/>
      <c r="AI12" s="31"/>
      <c r="AJ12" s="31"/>
      <c r="AK12" s="31"/>
      <c r="AL12" s="32"/>
      <c r="AM12" s="31"/>
      <c r="AN12" s="31"/>
      <c r="AO12" s="31"/>
      <c r="AP12" s="31"/>
      <c r="AQ12" s="32"/>
      <c r="AR12" s="31"/>
      <c r="AS12" s="31"/>
      <c r="AT12" s="31"/>
      <c r="AU12" s="31"/>
      <c r="AV12" s="32"/>
      <c r="AW12" s="5"/>
      <c r="AX12" s="5"/>
      <c r="AY12" s="5"/>
      <c r="AZ12" s="5"/>
    </row>
    <row r="13" spans="1:52" ht="33" customHeight="1">
      <c r="A13" s="20">
        <v>33</v>
      </c>
      <c r="B13" s="8" t="s">
        <v>11</v>
      </c>
      <c r="C13" s="55">
        <f t="shared" si="0"/>
        <v>0</v>
      </c>
      <c r="D13" s="56">
        <f>0+I13+N13+S13+X13+AC13+AH13+AM13+AR13+AW13</f>
        <v>0</v>
      </c>
      <c r="E13" s="57">
        <f>0+J13+O13+T13+Y13+AD13+AI13+AN13+AS13+AX13</f>
        <v>0</v>
      </c>
      <c r="F13" s="57">
        <f>0+K13+P13+U13+Z13+AE13+AJ13+AO13+AT13+AY13</f>
        <v>0</v>
      </c>
      <c r="G13" s="58">
        <f>0+L13+Q13+V13+AA13+AF13+AK13+AP13+AU13+AZ13</f>
        <v>0</v>
      </c>
      <c r="H13" s="30"/>
      <c r="I13" s="31"/>
      <c r="J13" s="31"/>
      <c r="K13" s="31"/>
      <c r="L13" s="31"/>
      <c r="M13" s="32"/>
      <c r="N13" s="31"/>
      <c r="O13" s="31"/>
      <c r="P13" s="31"/>
      <c r="Q13" s="31"/>
      <c r="R13" s="32"/>
      <c r="S13" s="31"/>
      <c r="T13" s="31"/>
      <c r="U13" s="31"/>
      <c r="V13" s="31"/>
      <c r="W13" s="32"/>
      <c r="X13" s="31"/>
      <c r="Y13" s="31"/>
      <c r="Z13" s="31"/>
      <c r="AA13" s="31"/>
      <c r="AB13" s="32"/>
      <c r="AC13" s="31"/>
      <c r="AD13" s="31"/>
      <c r="AE13" s="31"/>
      <c r="AF13" s="31"/>
      <c r="AG13" s="32"/>
      <c r="AH13" s="31"/>
      <c r="AI13" s="31"/>
      <c r="AJ13" s="31"/>
      <c r="AK13" s="31"/>
      <c r="AL13" s="32"/>
      <c r="AM13" s="31"/>
      <c r="AN13" s="31"/>
      <c r="AO13" s="31"/>
      <c r="AP13" s="31"/>
      <c r="AQ13" s="32"/>
      <c r="AR13" s="31"/>
      <c r="AS13" s="31"/>
      <c r="AT13" s="31"/>
      <c r="AU13" s="31"/>
      <c r="AV13" s="32"/>
      <c r="AW13" s="5"/>
      <c r="AX13" s="5"/>
      <c r="AY13" s="5"/>
      <c r="AZ13" s="5"/>
    </row>
    <row r="14" spans="1:52" ht="42" customHeight="1" thickBot="1">
      <c r="A14" s="21"/>
      <c r="B14" s="22" t="s">
        <v>12</v>
      </c>
      <c r="C14" s="59">
        <f>C6+C7+C10+C11+C12+C13</f>
        <v>7464079</v>
      </c>
      <c r="D14" s="60">
        <f>D6+D7+D10+D11+D12+D13</f>
        <v>2599300</v>
      </c>
      <c r="E14" s="61">
        <f>E6+E7+E10+E11+E12+E13</f>
        <v>1449393</v>
      </c>
      <c r="F14" s="61">
        <f>F6+F7+F10+F11+F12+F13</f>
        <v>1664586</v>
      </c>
      <c r="G14" s="62">
        <f>G6+G7+G10+G11+G12+G13</f>
        <v>1750800</v>
      </c>
      <c r="H14" s="30"/>
      <c r="I14" s="31"/>
      <c r="J14" s="31"/>
      <c r="K14" s="31"/>
      <c r="L14" s="31"/>
      <c r="M14" s="32"/>
      <c r="N14" s="31"/>
      <c r="O14" s="31"/>
      <c r="P14" s="31"/>
      <c r="Q14" s="31"/>
      <c r="R14" s="32"/>
      <c r="S14" s="31"/>
      <c r="T14" s="31"/>
      <c r="U14" s="31"/>
      <c r="V14" s="31"/>
      <c r="W14" s="32"/>
      <c r="X14" s="31"/>
      <c r="Y14" s="31"/>
      <c r="Z14" s="31"/>
      <c r="AA14" s="31"/>
      <c r="AB14" s="32"/>
      <c r="AC14" s="31"/>
      <c r="AD14" s="31"/>
      <c r="AE14" s="31"/>
      <c r="AF14" s="31"/>
      <c r="AG14" s="32"/>
      <c r="AH14" s="31"/>
      <c r="AI14" s="31"/>
      <c r="AJ14" s="31"/>
      <c r="AK14" s="31"/>
      <c r="AL14" s="32"/>
      <c r="AM14" s="31"/>
      <c r="AN14" s="31"/>
      <c r="AO14" s="31"/>
      <c r="AP14" s="31"/>
      <c r="AQ14" s="32"/>
      <c r="AR14" s="31"/>
      <c r="AS14" s="31"/>
      <c r="AT14" s="31"/>
      <c r="AU14" s="31"/>
      <c r="AV14" s="32"/>
      <c r="AW14" s="5"/>
      <c r="AX14" s="5"/>
      <c r="AY14" s="5"/>
      <c r="AZ14" s="5"/>
    </row>
    <row r="15" spans="3:48" ht="15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3:6" ht="15.75">
      <c r="C16" s="32"/>
      <c r="D16" s="63"/>
      <c r="F16" s="63"/>
    </row>
    <row r="17" spans="3:6" ht="15.75">
      <c r="C17" s="63"/>
      <c r="D17" s="63"/>
      <c r="F17" s="63"/>
    </row>
    <row r="18" spans="3:40" ht="15.75">
      <c r="C18" s="63"/>
      <c r="D18" s="63"/>
      <c r="G18" s="63"/>
      <c r="AN18" s="63"/>
    </row>
    <row r="19" ht="15.75">
      <c r="C19" s="63"/>
    </row>
    <row r="20" spans="3:44" ht="15.75">
      <c r="C20" s="63"/>
      <c r="AR20" s="63"/>
    </row>
    <row r="22" ht="15.75">
      <c r="C22" s="63"/>
    </row>
    <row r="23" spans="4:7" ht="15.75">
      <c r="D23" s="64"/>
      <c r="E23" s="29"/>
      <c r="F23" s="29"/>
      <c r="G23" s="29"/>
    </row>
  </sheetData>
  <sheetProtection password="A025" sheet="1"/>
  <mergeCells count="10">
    <mergeCell ref="AH4:AK4"/>
    <mergeCell ref="AM4:AP4"/>
    <mergeCell ref="AR4:AU4"/>
    <mergeCell ref="AW4:AZ4"/>
    <mergeCell ref="B2:G2"/>
    <mergeCell ref="I4:L4"/>
    <mergeCell ref="N4:Q4"/>
    <mergeCell ref="S4:V4"/>
    <mergeCell ref="X4:AA4"/>
    <mergeCell ref="AC4:AF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G23"/>
  <sheetViews>
    <sheetView zoomScaleSheetLayoutView="100" zoomScalePageLayoutView="0" workbookViewId="0" topLeftCell="A1">
      <selection activeCell="G10" sqref="G10"/>
    </sheetView>
  </sheetViews>
  <sheetFormatPr defaultColWidth="9.140625" defaultRowHeight="15" outlineLevelCol="1"/>
  <cols>
    <col min="1" max="1" width="3.00390625" style="1" customWidth="1"/>
    <col min="2" max="2" width="36.140625" style="2" customWidth="1"/>
    <col min="3" max="3" width="16.28125" style="2" customWidth="1"/>
    <col min="4" max="7" width="12.140625" style="2" customWidth="1"/>
    <col min="8" max="8" width="2.28125" style="2" customWidth="1"/>
    <col min="9" max="9" width="10.140625" style="2" customWidth="1" outlineLevel="1"/>
    <col min="10" max="12" width="9.140625" style="2" customWidth="1" outlineLevel="1"/>
    <col min="13" max="13" width="2.28125" style="2" customWidth="1" collapsed="1"/>
    <col min="14" max="14" width="11.28125" style="2" hidden="1" customWidth="1" outlineLevel="1"/>
    <col min="15" max="15" width="11.140625" style="2" hidden="1" customWidth="1" outlineLevel="1"/>
    <col min="16" max="17" width="9.140625" style="2" hidden="1" customWidth="1" outlineLevel="1"/>
    <col min="18" max="18" width="2.28125" style="2" customWidth="1" collapsed="1"/>
    <col min="19" max="19" width="11.8515625" style="2" hidden="1" customWidth="1" outlineLevel="1"/>
    <col min="20" max="20" width="11.421875" style="2" hidden="1" customWidth="1" outlineLevel="1"/>
    <col min="21" max="21" width="9.140625" style="2" hidden="1" customWidth="1" outlineLevel="1"/>
    <col min="22" max="22" width="9.00390625" style="2" hidden="1" customWidth="1" outlineLevel="1"/>
    <col min="23" max="23" width="2.28125" style="2" customWidth="1" collapsed="1"/>
    <col min="24" max="24" width="9.140625" style="2" hidden="1" customWidth="1" outlineLevel="1"/>
    <col min="25" max="25" width="11.00390625" style="2" hidden="1" customWidth="1" outlineLevel="1"/>
    <col min="26" max="26" width="10.7109375" style="2" hidden="1" customWidth="1" outlineLevel="1"/>
    <col min="27" max="27" width="9.140625" style="2" hidden="1" customWidth="1" outlineLevel="1"/>
    <col min="28" max="28" width="2.28125" style="2" customWidth="1" collapsed="1"/>
    <col min="29" max="30" width="9.140625" style="2" hidden="1" customWidth="1" outlineLevel="1"/>
    <col min="31" max="31" width="10.421875" style="2" hidden="1" customWidth="1" outlineLevel="1"/>
    <col min="32" max="32" width="11.140625" style="2" hidden="1" customWidth="1" outlineLevel="1"/>
    <col min="33" max="33" width="2.28125" style="2" customWidth="1" collapsed="1"/>
    <col min="34" max="35" width="9.140625" style="2" hidden="1" customWidth="1" outlineLevel="1"/>
    <col min="36" max="37" width="10.28125" style="2" hidden="1" customWidth="1" outlineLevel="1"/>
    <col min="38" max="38" width="2.28125" style="2" customWidth="1" collapsed="1"/>
    <col min="39" max="41" width="9.140625" style="2" hidden="1" customWidth="1" outlineLevel="1"/>
    <col min="42" max="42" width="10.57421875" style="2" hidden="1" customWidth="1" outlineLevel="1"/>
    <col min="43" max="43" width="2.28125" style="2" customWidth="1" collapsed="1"/>
    <col min="44" max="47" width="9.140625" style="2" hidden="1" customWidth="1" outlineLevel="1"/>
    <col min="48" max="48" width="3.28125" style="2" customWidth="1" collapsed="1"/>
    <col min="49" max="52" width="9.140625" style="2" hidden="1" customWidth="1" outlineLevel="1"/>
    <col min="53" max="58" width="9.140625" style="2" customWidth="1"/>
    <col min="59" max="59" width="9.421875" style="2" bestFit="1" customWidth="1"/>
    <col min="60" max="16384" width="9.140625" style="2" customWidth="1"/>
  </cols>
  <sheetData>
    <row r="1" ht="9.75" customHeight="1"/>
    <row r="2" spans="2:7" ht="58.5" customHeight="1">
      <c r="B2" s="71" t="s">
        <v>30</v>
      </c>
      <c r="C2" s="72"/>
      <c r="D2" s="72"/>
      <c r="E2" s="72"/>
      <c r="F2" s="72"/>
      <c r="G2" s="72"/>
    </row>
    <row r="3" ht="9.75" customHeight="1"/>
    <row r="4" spans="9:52" ht="32.25" customHeight="1" thickBot="1">
      <c r="I4" s="73" t="s">
        <v>29</v>
      </c>
      <c r="J4" s="70"/>
      <c r="K4" s="70"/>
      <c r="L4" s="70"/>
      <c r="N4" s="69" t="s">
        <v>22</v>
      </c>
      <c r="O4" s="69"/>
      <c r="P4" s="69"/>
      <c r="Q4" s="69"/>
      <c r="S4" s="74" t="s">
        <v>15</v>
      </c>
      <c r="T4" s="74"/>
      <c r="U4" s="74"/>
      <c r="V4" s="74"/>
      <c r="X4" s="75" t="s">
        <v>16</v>
      </c>
      <c r="Y4" s="75"/>
      <c r="Z4" s="75"/>
      <c r="AA4" s="75"/>
      <c r="AC4" s="69" t="s">
        <v>17</v>
      </c>
      <c r="AD4" s="69"/>
      <c r="AE4" s="69"/>
      <c r="AF4" s="69"/>
      <c r="AH4" s="68" t="s">
        <v>18</v>
      </c>
      <c r="AI4" s="69"/>
      <c r="AJ4" s="69"/>
      <c r="AK4" s="69"/>
      <c r="AM4" s="70" t="s">
        <v>19</v>
      </c>
      <c r="AN4" s="70"/>
      <c r="AO4" s="70"/>
      <c r="AP4" s="70"/>
      <c r="AR4" s="70" t="s">
        <v>20</v>
      </c>
      <c r="AS4" s="70"/>
      <c r="AT4" s="70"/>
      <c r="AU4" s="70"/>
      <c r="AW4" s="70"/>
      <c r="AX4" s="70"/>
      <c r="AY4" s="70"/>
      <c r="AZ4" s="70"/>
    </row>
    <row r="5" spans="1:52" ht="19.5" customHeight="1">
      <c r="A5" s="13"/>
      <c r="B5" s="26" t="s">
        <v>13</v>
      </c>
      <c r="C5" s="14" t="s">
        <v>0</v>
      </c>
      <c r="D5" s="23" t="s">
        <v>1</v>
      </c>
      <c r="E5" s="24" t="s">
        <v>2</v>
      </c>
      <c r="F5" s="24" t="s">
        <v>3</v>
      </c>
      <c r="G5" s="25" t="s">
        <v>4</v>
      </c>
      <c r="H5" s="4"/>
      <c r="I5" s="3" t="s">
        <v>1</v>
      </c>
      <c r="J5" s="3" t="s">
        <v>2</v>
      </c>
      <c r="K5" s="3" t="s">
        <v>3</v>
      </c>
      <c r="L5" s="3" t="s">
        <v>4</v>
      </c>
      <c r="N5" s="3" t="s">
        <v>1</v>
      </c>
      <c r="O5" s="3" t="s">
        <v>2</v>
      </c>
      <c r="P5" s="3" t="s">
        <v>3</v>
      </c>
      <c r="Q5" s="3" t="s">
        <v>4</v>
      </c>
      <c r="S5" s="3" t="s">
        <v>1</v>
      </c>
      <c r="T5" s="3" t="s">
        <v>2</v>
      </c>
      <c r="U5" s="3" t="s">
        <v>3</v>
      </c>
      <c r="V5" s="3" t="s">
        <v>4</v>
      </c>
      <c r="X5" s="3" t="s">
        <v>1</v>
      </c>
      <c r="Y5" s="3" t="s">
        <v>2</v>
      </c>
      <c r="Z5" s="3" t="s">
        <v>3</v>
      </c>
      <c r="AA5" s="3" t="s">
        <v>4</v>
      </c>
      <c r="AC5" s="3" t="s">
        <v>1</v>
      </c>
      <c r="AD5" s="3" t="s">
        <v>2</v>
      </c>
      <c r="AE5" s="3" t="s">
        <v>3</v>
      </c>
      <c r="AF5" s="3" t="s">
        <v>4</v>
      </c>
      <c r="AH5" s="3" t="s">
        <v>1</v>
      </c>
      <c r="AI5" s="3" t="s">
        <v>2</v>
      </c>
      <c r="AJ5" s="3" t="s">
        <v>3</v>
      </c>
      <c r="AK5" s="3" t="s">
        <v>4</v>
      </c>
      <c r="AM5" s="3" t="s">
        <v>1</v>
      </c>
      <c r="AN5" s="3" t="s">
        <v>2</v>
      </c>
      <c r="AO5" s="3" t="s">
        <v>3</v>
      </c>
      <c r="AP5" s="3" t="s">
        <v>4</v>
      </c>
      <c r="AR5" s="3" t="s">
        <v>1</v>
      </c>
      <c r="AS5" s="3" t="s">
        <v>2</v>
      </c>
      <c r="AT5" s="3" t="s">
        <v>3</v>
      </c>
      <c r="AU5" s="3" t="s">
        <v>4</v>
      </c>
      <c r="AW5" s="3" t="s">
        <v>1</v>
      </c>
      <c r="AX5" s="3" t="s">
        <v>2</v>
      </c>
      <c r="AY5" s="3" t="s">
        <v>3</v>
      </c>
      <c r="AZ5" s="3" t="s">
        <v>4</v>
      </c>
    </row>
    <row r="6" spans="1:52" ht="33" customHeight="1">
      <c r="A6" s="15">
        <v>21</v>
      </c>
      <c r="B6" s="12" t="s">
        <v>5</v>
      </c>
      <c r="C6" s="38">
        <f>SUM(D6:G6)</f>
        <v>147000</v>
      </c>
      <c r="D6" s="39">
        <v>20250</v>
      </c>
      <c r="E6" s="39">
        <v>36750</v>
      </c>
      <c r="F6" s="39">
        <v>36750</v>
      </c>
      <c r="G6" s="39">
        <v>53250</v>
      </c>
      <c r="H6" s="30"/>
      <c r="I6" s="31"/>
      <c r="J6" s="31"/>
      <c r="K6" s="31"/>
      <c r="L6" s="31"/>
      <c r="M6" s="32"/>
      <c r="N6" s="31"/>
      <c r="O6" s="31"/>
      <c r="P6" s="31"/>
      <c r="Q6" s="31"/>
      <c r="R6" s="32"/>
      <c r="S6" s="31"/>
      <c r="T6" s="31"/>
      <c r="U6" s="31"/>
      <c r="V6" s="31"/>
      <c r="W6" s="32"/>
      <c r="X6" s="31"/>
      <c r="Y6" s="31"/>
      <c r="Z6" s="31"/>
      <c r="AA6" s="31"/>
      <c r="AB6" s="32"/>
      <c r="AC6" s="31"/>
      <c r="AD6" s="31"/>
      <c r="AE6" s="31"/>
      <c r="AF6" s="31"/>
      <c r="AG6" s="32"/>
      <c r="AH6" s="31"/>
      <c r="AI6" s="31"/>
      <c r="AJ6" s="33"/>
      <c r="AK6" s="31"/>
      <c r="AL6" s="32"/>
      <c r="AM6" s="31"/>
      <c r="AN6" s="31"/>
      <c r="AO6" s="31"/>
      <c r="AP6" s="31"/>
      <c r="AQ6" s="32"/>
      <c r="AR6" s="31"/>
      <c r="AS6" s="31"/>
      <c r="AT6" s="31"/>
      <c r="AU6" s="31"/>
      <c r="AV6" s="32"/>
      <c r="AW6" s="5"/>
      <c r="AX6" s="5"/>
      <c r="AY6" s="5"/>
      <c r="AZ6" s="5"/>
    </row>
    <row r="7" spans="1:59" ht="33" customHeight="1">
      <c r="A7" s="16">
        <v>22</v>
      </c>
      <c r="B7" s="11" t="s">
        <v>6</v>
      </c>
      <c r="C7" s="40">
        <f>SUM(D7:G7)</f>
        <v>3432000</v>
      </c>
      <c r="D7" s="41">
        <f>SUM(D8:D9)</f>
        <v>837000</v>
      </c>
      <c r="E7" s="42">
        <f>SUM(E8:E9)</f>
        <v>880000</v>
      </c>
      <c r="F7" s="43">
        <f>SUM(F8:F9)</f>
        <v>855000</v>
      </c>
      <c r="G7" s="44">
        <f>SUM(G8:G9)</f>
        <v>860000</v>
      </c>
      <c r="H7" s="30"/>
      <c r="I7" s="31"/>
      <c r="J7" s="31"/>
      <c r="K7" s="34"/>
      <c r="L7" s="34"/>
      <c r="M7" s="32">
        <v>863421</v>
      </c>
      <c r="N7" s="31"/>
      <c r="O7" s="31"/>
      <c r="P7" s="31"/>
      <c r="Q7" s="31"/>
      <c r="R7" s="32"/>
      <c r="S7" s="31"/>
      <c r="T7" s="31"/>
      <c r="U7" s="31"/>
      <c r="V7" s="31"/>
      <c r="W7" s="32"/>
      <c r="X7" s="31"/>
      <c r="Y7" s="31"/>
      <c r="Z7" s="31"/>
      <c r="AA7" s="31"/>
      <c r="AB7" s="32"/>
      <c r="AC7" s="31"/>
      <c r="AD7" s="31"/>
      <c r="AE7" s="31"/>
      <c r="AF7" s="31"/>
      <c r="AG7" s="32"/>
      <c r="AH7" s="31"/>
      <c r="AI7" s="31"/>
      <c r="AJ7" s="31"/>
      <c r="AK7" s="31"/>
      <c r="AL7" s="32"/>
      <c r="AM7" s="31"/>
      <c r="AN7" s="31"/>
      <c r="AO7" s="31"/>
      <c r="AP7" s="31"/>
      <c r="AQ7" s="32"/>
      <c r="AR7" s="31"/>
      <c r="AS7" s="31"/>
      <c r="AT7" s="31"/>
      <c r="AU7" s="31"/>
      <c r="AV7" s="32"/>
      <c r="AW7" s="5"/>
      <c r="AX7" s="5"/>
      <c r="AY7" s="5"/>
      <c r="AZ7" s="5"/>
      <c r="BG7" s="63"/>
    </row>
    <row r="8" spans="1:52" ht="21" customHeight="1">
      <c r="A8" s="17"/>
      <c r="B8" s="6" t="s">
        <v>7</v>
      </c>
      <c r="C8" s="45">
        <f aca="true" t="shared" si="0" ref="C8:C13">SUM(D8:G8)</f>
        <v>3240000</v>
      </c>
      <c r="D8" s="46">
        <v>810000</v>
      </c>
      <c r="E8" s="46">
        <v>810000</v>
      </c>
      <c r="F8" s="46">
        <v>810000</v>
      </c>
      <c r="G8" s="46">
        <v>810000</v>
      </c>
      <c r="H8" s="35"/>
      <c r="I8" s="36"/>
      <c r="J8" s="36"/>
      <c r="K8" s="36"/>
      <c r="L8" s="36"/>
      <c r="M8" s="32"/>
      <c r="N8" s="36"/>
      <c r="O8" s="36"/>
      <c r="P8" s="36"/>
      <c r="Q8" s="36"/>
      <c r="R8" s="32"/>
      <c r="S8" s="36"/>
      <c r="T8" s="36"/>
      <c r="U8" s="36"/>
      <c r="V8" s="36"/>
      <c r="W8" s="32"/>
      <c r="X8" s="36"/>
      <c r="Y8" s="36"/>
      <c r="Z8" s="36"/>
      <c r="AA8" s="36"/>
      <c r="AB8" s="32"/>
      <c r="AC8" s="36"/>
      <c r="AD8" s="36"/>
      <c r="AE8" s="36"/>
      <c r="AF8" s="36"/>
      <c r="AG8" s="32"/>
      <c r="AH8" s="36"/>
      <c r="AI8" s="36"/>
      <c r="AJ8" s="36"/>
      <c r="AK8" s="36"/>
      <c r="AL8" s="32"/>
      <c r="AM8" s="36"/>
      <c r="AN8" s="36"/>
      <c r="AO8" s="36"/>
      <c r="AP8" s="36"/>
      <c r="AQ8" s="32"/>
      <c r="AR8" s="36"/>
      <c r="AS8" s="36"/>
      <c r="AT8" s="36"/>
      <c r="AU8" s="36"/>
      <c r="AV8" s="32"/>
      <c r="AW8" s="7"/>
      <c r="AX8" s="7"/>
      <c r="AY8" s="7"/>
      <c r="AZ8" s="7"/>
    </row>
    <row r="9" spans="1:52" ht="30" customHeight="1">
      <c r="A9" s="17"/>
      <c r="B9" s="6" t="s">
        <v>8</v>
      </c>
      <c r="C9" s="45">
        <f>SUM(D9:G9)</f>
        <v>192000</v>
      </c>
      <c r="D9" s="46">
        <f>837000-D8</f>
        <v>27000</v>
      </c>
      <c r="E9" s="46">
        <f>880000-E8</f>
        <v>70000</v>
      </c>
      <c r="F9" s="46">
        <f>855000-F8</f>
        <v>45000</v>
      </c>
      <c r="G9" s="46">
        <f>860000-G8</f>
        <v>50000</v>
      </c>
      <c r="H9" s="46"/>
      <c r="I9" s="46">
        <f>1713000-90000</f>
        <v>1623000</v>
      </c>
      <c r="J9" s="46">
        <f>1713000-90000</f>
        <v>1623000</v>
      </c>
      <c r="K9" s="46">
        <f>1713000-90000</f>
        <v>1623000</v>
      </c>
      <c r="L9" s="46">
        <f>1713000-90000</f>
        <v>1623000</v>
      </c>
      <c r="M9" s="66"/>
      <c r="N9" s="67"/>
      <c r="O9" s="67"/>
      <c r="P9" s="67"/>
      <c r="Q9" s="67"/>
      <c r="R9" s="66">
        <f>1300/4</f>
        <v>325</v>
      </c>
      <c r="S9" s="67"/>
      <c r="T9" s="67"/>
      <c r="U9" s="67"/>
      <c r="V9" s="67"/>
      <c r="W9" s="66"/>
      <c r="X9" s="67"/>
      <c r="Y9" s="67"/>
      <c r="Z9" s="67"/>
      <c r="AA9" s="67"/>
      <c r="AB9" s="66"/>
      <c r="AC9" s="67"/>
      <c r="AD9" s="67"/>
      <c r="AE9" s="67"/>
      <c r="AF9" s="67"/>
      <c r="AG9" s="66"/>
      <c r="AH9" s="67"/>
      <c r="AI9" s="67"/>
      <c r="AJ9" s="67"/>
      <c r="AK9" s="67"/>
      <c r="AL9" s="66"/>
      <c r="AM9" s="67"/>
      <c r="AN9" s="67"/>
      <c r="AO9" s="67"/>
      <c r="AP9" s="67"/>
      <c r="AQ9" s="66"/>
      <c r="AR9" s="36"/>
      <c r="AS9" s="36"/>
      <c r="AT9" s="36"/>
      <c r="AU9" s="36"/>
      <c r="AV9" s="32"/>
      <c r="AW9" s="7"/>
      <c r="AX9" s="7"/>
      <c r="AY9" s="7"/>
      <c r="AZ9" s="7"/>
    </row>
    <row r="10" spans="1:52" ht="31.5" customHeight="1">
      <c r="A10" s="27">
        <v>27</v>
      </c>
      <c r="B10" s="28" t="s">
        <v>14</v>
      </c>
      <c r="C10" s="47">
        <f>SUM(D10:G10)</f>
        <v>0</v>
      </c>
      <c r="D10" s="48">
        <v>0</v>
      </c>
      <c r="E10" s="48">
        <v>0</v>
      </c>
      <c r="F10" s="48">
        <v>0</v>
      </c>
      <c r="G10" s="48">
        <v>0</v>
      </c>
      <c r="H10" s="30"/>
      <c r="I10" s="31"/>
      <c r="J10" s="31"/>
      <c r="K10" s="31"/>
      <c r="L10" s="31"/>
      <c r="M10" s="37"/>
      <c r="N10" s="31"/>
      <c r="O10" s="31"/>
      <c r="P10" s="31"/>
      <c r="Q10" s="31"/>
      <c r="R10" s="37"/>
      <c r="S10" s="31"/>
      <c r="T10" s="31"/>
      <c r="U10" s="31"/>
      <c r="V10" s="31"/>
      <c r="W10" s="37"/>
      <c r="X10" s="31"/>
      <c r="Y10" s="31"/>
      <c r="Z10" s="31"/>
      <c r="AA10" s="31"/>
      <c r="AB10" s="37"/>
      <c r="AC10" s="31"/>
      <c r="AD10" s="31"/>
      <c r="AE10" s="31"/>
      <c r="AF10" s="31"/>
      <c r="AG10" s="37"/>
      <c r="AH10" s="31"/>
      <c r="AI10" s="31"/>
      <c r="AJ10" s="33"/>
      <c r="AK10" s="31"/>
      <c r="AL10" s="37"/>
      <c r="AM10" s="31"/>
      <c r="AN10" s="31"/>
      <c r="AO10" s="31"/>
      <c r="AP10" s="31"/>
      <c r="AQ10" s="37"/>
      <c r="AR10" s="31"/>
      <c r="AS10" s="31"/>
      <c r="AT10" s="31"/>
      <c r="AU10" s="31"/>
      <c r="AV10" s="32"/>
      <c r="AW10" s="5"/>
      <c r="AX10" s="5"/>
      <c r="AY10" s="5"/>
      <c r="AZ10" s="5"/>
    </row>
    <row r="11" spans="1:52" ht="33" customHeight="1">
      <c r="A11" s="18">
        <v>28</v>
      </c>
      <c r="B11" s="10" t="s">
        <v>9</v>
      </c>
      <c r="C11" s="49">
        <f t="shared" si="0"/>
        <v>564000</v>
      </c>
      <c r="D11" s="50">
        <v>141000</v>
      </c>
      <c r="E11" s="50">
        <v>141000</v>
      </c>
      <c r="F11" s="50">
        <v>141000</v>
      </c>
      <c r="G11" s="50">
        <v>141000</v>
      </c>
      <c r="H11" s="30"/>
      <c r="I11" s="31"/>
      <c r="J11" s="31"/>
      <c r="K11" s="31"/>
      <c r="L11" s="31"/>
      <c r="M11" s="32"/>
      <c r="N11" s="31"/>
      <c r="O11" s="31"/>
      <c r="P11" s="31"/>
      <c r="Q11" s="31"/>
      <c r="R11" s="32"/>
      <c r="S11" s="31"/>
      <c r="T11" s="31"/>
      <c r="U11" s="31"/>
      <c r="V11" s="31"/>
      <c r="W11" s="32"/>
      <c r="X11" s="31"/>
      <c r="Y11" s="31"/>
      <c r="Z11" s="31"/>
      <c r="AA11" s="31"/>
      <c r="AB11" s="32"/>
      <c r="AC11" s="31"/>
      <c r="AD11" s="31"/>
      <c r="AE11" s="31"/>
      <c r="AF11" s="31"/>
      <c r="AG11" s="32"/>
      <c r="AH11" s="31"/>
      <c r="AI11" s="31"/>
      <c r="AJ11" s="31"/>
      <c r="AK11" s="31"/>
      <c r="AL11" s="32"/>
      <c r="AM11" s="31"/>
      <c r="AN11" s="31"/>
      <c r="AO11" s="31"/>
      <c r="AP11" s="31"/>
      <c r="AQ11" s="32"/>
      <c r="AR11" s="31"/>
      <c r="AS11" s="31"/>
      <c r="AT11" s="31"/>
      <c r="AU11" s="31"/>
      <c r="AV11" s="32"/>
      <c r="AW11" s="5"/>
      <c r="AX11" s="5"/>
      <c r="AY11" s="5"/>
      <c r="AZ11" s="5"/>
    </row>
    <row r="12" spans="1:52" ht="33" customHeight="1">
      <c r="A12" s="19">
        <v>31</v>
      </c>
      <c r="B12" s="9" t="s">
        <v>10</v>
      </c>
      <c r="C12" s="51">
        <f t="shared" si="0"/>
        <v>98000</v>
      </c>
      <c r="D12" s="52">
        <v>98000</v>
      </c>
      <c r="E12" s="53">
        <v>0</v>
      </c>
      <c r="F12" s="53">
        <v>0</v>
      </c>
      <c r="G12" s="54">
        <v>0</v>
      </c>
      <c r="H12" s="30"/>
      <c r="I12" s="33"/>
      <c r="J12" s="33"/>
      <c r="K12" s="31"/>
      <c r="L12" s="31"/>
      <c r="M12" s="32"/>
      <c r="N12" s="31"/>
      <c r="O12" s="31"/>
      <c r="P12" s="31"/>
      <c r="Q12" s="31"/>
      <c r="R12" s="32"/>
      <c r="S12" s="31"/>
      <c r="T12" s="31"/>
      <c r="U12" s="31"/>
      <c r="V12" s="31"/>
      <c r="W12" s="32"/>
      <c r="X12" s="31"/>
      <c r="Y12" s="31"/>
      <c r="Z12" s="31"/>
      <c r="AA12" s="31"/>
      <c r="AB12" s="32"/>
      <c r="AC12" s="31"/>
      <c r="AD12" s="31"/>
      <c r="AE12" s="31"/>
      <c r="AF12" s="31"/>
      <c r="AG12" s="32"/>
      <c r="AH12" s="31"/>
      <c r="AI12" s="31"/>
      <c r="AJ12" s="31"/>
      <c r="AK12" s="31"/>
      <c r="AL12" s="32"/>
      <c r="AM12" s="31"/>
      <c r="AN12" s="31"/>
      <c r="AO12" s="31"/>
      <c r="AP12" s="31"/>
      <c r="AQ12" s="32"/>
      <c r="AR12" s="31"/>
      <c r="AS12" s="31"/>
      <c r="AT12" s="31"/>
      <c r="AU12" s="31"/>
      <c r="AV12" s="32"/>
      <c r="AW12" s="5"/>
      <c r="AX12" s="5"/>
      <c r="AY12" s="5"/>
      <c r="AZ12" s="5"/>
    </row>
    <row r="13" spans="1:52" ht="33" customHeight="1">
      <c r="A13" s="20">
        <v>33</v>
      </c>
      <c r="B13" s="8" t="s">
        <v>11</v>
      </c>
      <c r="C13" s="55">
        <f t="shared" si="0"/>
        <v>0</v>
      </c>
      <c r="D13" s="56"/>
      <c r="E13" s="57">
        <f>0+J13+O13+T13+Y13+AD13+AI13+AN13+AS13+AX13</f>
        <v>0</v>
      </c>
      <c r="F13" s="57">
        <f>0+K13+P13+U13+Z13+AE13+AJ13+AO13+AT13+AY13</f>
        <v>0</v>
      </c>
      <c r="G13" s="58">
        <f>0+L13+Q13+V13+AA13+AF13+AK13+AP13+AU13+AZ13</f>
        <v>0</v>
      </c>
      <c r="H13" s="30"/>
      <c r="I13" s="31"/>
      <c r="J13" s="31"/>
      <c r="K13" s="31"/>
      <c r="L13" s="31"/>
      <c r="M13" s="32"/>
      <c r="N13" s="31"/>
      <c r="O13" s="31"/>
      <c r="P13" s="31"/>
      <c r="Q13" s="31"/>
      <c r="R13" s="32"/>
      <c r="S13" s="31"/>
      <c r="T13" s="31"/>
      <c r="U13" s="31"/>
      <c r="V13" s="31"/>
      <c r="W13" s="32"/>
      <c r="X13" s="31"/>
      <c r="Y13" s="31"/>
      <c r="Z13" s="31"/>
      <c r="AA13" s="31"/>
      <c r="AB13" s="32"/>
      <c r="AC13" s="31"/>
      <c r="AD13" s="31"/>
      <c r="AE13" s="31"/>
      <c r="AF13" s="31"/>
      <c r="AG13" s="32"/>
      <c r="AH13" s="31"/>
      <c r="AI13" s="31"/>
      <c r="AJ13" s="31"/>
      <c r="AK13" s="31"/>
      <c r="AL13" s="32"/>
      <c r="AM13" s="31"/>
      <c r="AN13" s="31"/>
      <c r="AO13" s="31"/>
      <c r="AP13" s="31"/>
      <c r="AQ13" s="32"/>
      <c r="AR13" s="31"/>
      <c r="AS13" s="31"/>
      <c r="AT13" s="31"/>
      <c r="AU13" s="31"/>
      <c r="AV13" s="32"/>
      <c r="AW13" s="5"/>
      <c r="AX13" s="5"/>
      <c r="AY13" s="5"/>
      <c r="AZ13" s="5"/>
    </row>
    <row r="14" spans="1:52" ht="42" customHeight="1" thickBot="1">
      <c r="A14" s="21"/>
      <c r="B14" s="22" t="s">
        <v>12</v>
      </c>
      <c r="C14" s="59">
        <f>C6+C7+C10+C11+C12+C13</f>
        <v>4241000</v>
      </c>
      <c r="D14" s="60">
        <f>D6+D7+D10+D11+D12+D13</f>
        <v>1096250</v>
      </c>
      <c r="E14" s="61">
        <f>E6+E7+E10+E11+E12+E13</f>
        <v>1057750</v>
      </c>
      <c r="F14" s="61">
        <f>F6+F7+F10+F11+F12+F13</f>
        <v>1032750</v>
      </c>
      <c r="G14" s="62">
        <f>G6+G7+G10+G11+G12+G13</f>
        <v>1054250</v>
      </c>
      <c r="H14" s="30"/>
      <c r="I14" s="31"/>
      <c r="J14" s="31"/>
      <c r="K14" s="31"/>
      <c r="L14" s="31"/>
      <c r="M14" s="32"/>
      <c r="N14" s="31"/>
      <c r="O14" s="31"/>
      <c r="P14" s="31"/>
      <c r="Q14" s="31"/>
      <c r="R14" s="32"/>
      <c r="S14" s="31"/>
      <c r="T14" s="31"/>
      <c r="U14" s="31"/>
      <c r="V14" s="31"/>
      <c r="W14" s="32"/>
      <c r="X14" s="31"/>
      <c r="Y14" s="31"/>
      <c r="Z14" s="31"/>
      <c r="AA14" s="31"/>
      <c r="AB14" s="32"/>
      <c r="AC14" s="31"/>
      <c r="AD14" s="31"/>
      <c r="AE14" s="31"/>
      <c r="AF14" s="31"/>
      <c r="AG14" s="32"/>
      <c r="AH14" s="31"/>
      <c r="AI14" s="31"/>
      <c r="AJ14" s="31"/>
      <c r="AK14" s="31"/>
      <c r="AL14" s="32"/>
      <c r="AM14" s="31"/>
      <c r="AN14" s="31"/>
      <c r="AO14" s="31"/>
      <c r="AP14" s="31"/>
      <c r="AQ14" s="32"/>
      <c r="AR14" s="31"/>
      <c r="AS14" s="31"/>
      <c r="AT14" s="31"/>
      <c r="AU14" s="31"/>
      <c r="AV14" s="32"/>
      <c r="AW14" s="5"/>
      <c r="AX14" s="5"/>
      <c r="AY14" s="5"/>
      <c r="AZ14" s="5"/>
    </row>
    <row r="15" spans="3:48" ht="15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ht="15.75">
      <c r="C16" s="32"/>
    </row>
    <row r="17" ht="15.75">
      <c r="C17" s="63"/>
    </row>
    <row r="18" spans="3:5" ht="15.75">
      <c r="C18" s="32"/>
      <c r="E18" s="2">
        <f>270000*3</f>
        <v>810000</v>
      </c>
    </row>
    <row r="23" spans="4:7" ht="15.75">
      <c r="D23" s="29"/>
      <c r="E23" s="29"/>
      <c r="F23" s="29"/>
      <c r="G23" s="29"/>
    </row>
  </sheetData>
  <sheetProtection password="A025" sheet="1"/>
  <mergeCells count="10">
    <mergeCell ref="AH4:AK4"/>
    <mergeCell ref="AM4:AP4"/>
    <mergeCell ref="AR4:AU4"/>
    <mergeCell ref="AW4:AZ4"/>
    <mergeCell ref="B2:G2"/>
    <mergeCell ref="I4:L4"/>
    <mergeCell ref="N4:Q4"/>
    <mergeCell ref="S4:V4"/>
    <mergeCell ref="X4:AA4"/>
    <mergeCell ref="AC4:AF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C23"/>
  <sheetViews>
    <sheetView zoomScaleSheetLayoutView="100" zoomScalePageLayoutView="0" workbookViewId="0" topLeftCell="A1">
      <selection activeCell="D10" sqref="D10:G10"/>
    </sheetView>
  </sheetViews>
  <sheetFormatPr defaultColWidth="9.140625" defaultRowHeight="15" outlineLevelCol="1"/>
  <cols>
    <col min="1" max="1" width="3.00390625" style="1" customWidth="1"/>
    <col min="2" max="2" width="36.140625" style="2" customWidth="1"/>
    <col min="3" max="3" width="17.421875" style="2" customWidth="1"/>
    <col min="4" max="7" width="12.140625" style="2" customWidth="1"/>
    <col min="8" max="8" width="2.28125" style="2" customWidth="1" collapsed="1"/>
    <col min="9" max="9" width="12.421875" style="2" hidden="1" customWidth="1" outlineLevel="1"/>
    <col min="10" max="11" width="11.421875" style="2" hidden="1" customWidth="1" outlineLevel="1"/>
    <col min="12" max="12" width="11.8515625" style="2" hidden="1" customWidth="1" outlineLevel="1"/>
    <col min="13" max="13" width="2.28125" style="2" customWidth="1" collapsed="1"/>
    <col min="14" max="14" width="11.28125" style="2" hidden="1" customWidth="1" outlineLevel="1"/>
    <col min="15" max="15" width="12.8515625" style="2" hidden="1" customWidth="1" outlineLevel="1"/>
    <col min="16" max="16" width="10.57421875" style="2" hidden="1" customWidth="1" outlineLevel="1"/>
    <col min="17" max="17" width="10.421875" style="2" hidden="1" customWidth="1" outlineLevel="1"/>
    <col min="18" max="18" width="2.28125" style="2" customWidth="1" collapsed="1"/>
    <col min="19" max="19" width="11.8515625" style="2" hidden="1" customWidth="1" outlineLevel="1"/>
    <col min="20" max="20" width="11.421875" style="2" hidden="1" customWidth="1" outlineLevel="1"/>
    <col min="21" max="21" width="11.7109375" style="2" hidden="1" customWidth="1" outlineLevel="1"/>
    <col min="22" max="22" width="9.00390625" style="2" hidden="1" customWidth="1" outlineLevel="1"/>
    <col min="23" max="23" width="2.28125" style="2" customWidth="1" collapsed="1"/>
    <col min="24" max="24" width="10.00390625" style="2" hidden="1" customWidth="1" outlineLevel="1"/>
    <col min="25" max="25" width="12.140625" style="2" hidden="1" customWidth="1" outlineLevel="1"/>
    <col min="26" max="26" width="9.00390625" style="2" hidden="1" customWidth="1" outlineLevel="1"/>
    <col min="27" max="27" width="10.8515625" style="2" hidden="1" customWidth="1" outlineLevel="1"/>
    <col min="28" max="28" width="2.28125" style="2" customWidth="1"/>
    <col min="29" max="29" width="9.140625" style="2" customWidth="1" outlineLevel="1"/>
    <col min="30" max="30" width="11.00390625" style="2" customWidth="1" outlineLevel="1"/>
    <col min="31" max="31" width="12.28125" style="2" customWidth="1" outlineLevel="1"/>
    <col min="32" max="32" width="11.140625" style="2" customWidth="1" outlineLevel="1"/>
    <col min="33" max="33" width="2.28125" style="2" customWidth="1"/>
    <col min="34" max="34" width="9.140625" style="2" customWidth="1" outlineLevel="1"/>
    <col min="35" max="35" width="10.421875" style="2" customWidth="1" outlineLevel="1"/>
    <col min="36" max="36" width="12.421875" style="2" customWidth="1" outlineLevel="1"/>
    <col min="37" max="37" width="10.28125" style="2" customWidth="1" outlineLevel="1"/>
    <col min="38" max="38" width="2.28125" style="2" customWidth="1"/>
    <col min="39" max="39" width="9.140625" style="2" customWidth="1" outlineLevel="1"/>
    <col min="40" max="40" width="10.57421875" style="2" customWidth="1" outlineLevel="1"/>
    <col min="41" max="41" width="11.57421875" style="2" customWidth="1" outlineLevel="1"/>
    <col min="42" max="42" width="10.57421875" style="2" customWidth="1" outlineLevel="1"/>
    <col min="43" max="43" width="2.28125" style="2" customWidth="1" collapsed="1"/>
    <col min="44" max="44" width="11.28125" style="2" hidden="1" customWidth="1" outlineLevel="1"/>
    <col min="45" max="45" width="9.140625" style="2" hidden="1" customWidth="1" outlineLevel="1"/>
    <col min="46" max="46" width="11.28125" style="2" hidden="1" customWidth="1" outlineLevel="1"/>
    <col min="47" max="47" width="10.8515625" style="2" hidden="1" customWidth="1" outlineLevel="1"/>
    <col min="48" max="48" width="3.28125" style="2" customWidth="1" collapsed="1"/>
    <col min="49" max="52" width="9.140625" style="2" hidden="1" customWidth="1" outlineLevel="1"/>
    <col min="53" max="16384" width="9.140625" style="2" customWidth="1"/>
  </cols>
  <sheetData>
    <row r="1" ht="9.75" customHeight="1"/>
    <row r="2" spans="2:7" ht="58.5" customHeight="1">
      <c r="B2" s="71" t="s">
        <v>31</v>
      </c>
      <c r="C2" s="72"/>
      <c r="D2" s="72"/>
      <c r="E2" s="72"/>
      <c r="F2" s="72"/>
      <c r="G2" s="72"/>
    </row>
    <row r="3" ht="9.75" customHeight="1"/>
    <row r="4" spans="9:52" ht="32.25" customHeight="1" thickBot="1">
      <c r="I4" s="73" t="s">
        <v>29</v>
      </c>
      <c r="J4" s="70"/>
      <c r="K4" s="70"/>
      <c r="L4" s="70"/>
      <c r="N4" s="69" t="s">
        <v>32</v>
      </c>
      <c r="O4" s="69"/>
      <c r="P4" s="69"/>
      <c r="Q4" s="69"/>
      <c r="S4" s="74" t="s">
        <v>33</v>
      </c>
      <c r="T4" s="74"/>
      <c r="U4" s="74"/>
      <c r="V4" s="74"/>
      <c r="X4" s="75" t="s">
        <v>34</v>
      </c>
      <c r="Y4" s="75"/>
      <c r="Z4" s="75"/>
      <c r="AA4" s="75"/>
      <c r="AC4" s="69" t="s">
        <v>35</v>
      </c>
      <c r="AD4" s="69"/>
      <c r="AE4" s="69"/>
      <c r="AF4" s="69"/>
      <c r="AH4" s="68" t="s">
        <v>36</v>
      </c>
      <c r="AI4" s="69"/>
      <c r="AJ4" s="69"/>
      <c r="AK4" s="69"/>
      <c r="AM4" s="70" t="s">
        <v>44</v>
      </c>
      <c r="AN4" s="70"/>
      <c r="AO4" s="70"/>
      <c r="AP4" s="70"/>
      <c r="AR4" s="70" t="s">
        <v>37</v>
      </c>
      <c r="AS4" s="70"/>
      <c r="AT4" s="70"/>
      <c r="AU4" s="70"/>
      <c r="AW4" s="70" t="s">
        <v>38</v>
      </c>
      <c r="AX4" s="70"/>
      <c r="AY4" s="70"/>
      <c r="AZ4" s="70"/>
    </row>
    <row r="5" spans="1:52" ht="19.5" customHeight="1">
      <c r="A5" s="13"/>
      <c r="B5" s="26" t="s">
        <v>13</v>
      </c>
      <c r="C5" s="14" t="s">
        <v>0</v>
      </c>
      <c r="D5" s="23" t="s">
        <v>1</v>
      </c>
      <c r="E5" s="24" t="s">
        <v>2</v>
      </c>
      <c r="F5" s="24" t="s">
        <v>3</v>
      </c>
      <c r="G5" s="25" t="s">
        <v>4</v>
      </c>
      <c r="H5" s="4"/>
      <c r="I5" s="3" t="s">
        <v>1</v>
      </c>
      <c r="J5" s="3" t="s">
        <v>2</v>
      </c>
      <c r="K5" s="3" t="s">
        <v>3</v>
      </c>
      <c r="L5" s="3" t="s">
        <v>4</v>
      </c>
      <c r="N5" s="3" t="s">
        <v>1</v>
      </c>
      <c r="O5" s="3" t="s">
        <v>2</v>
      </c>
      <c r="P5" s="3" t="s">
        <v>3</v>
      </c>
      <c r="Q5" s="3" t="s">
        <v>4</v>
      </c>
      <c r="S5" s="3" t="s">
        <v>1</v>
      </c>
      <c r="T5" s="3" t="s">
        <v>2</v>
      </c>
      <c r="U5" s="3" t="s">
        <v>3</v>
      </c>
      <c r="V5" s="3" t="s">
        <v>4</v>
      </c>
      <c r="X5" s="3" t="s">
        <v>1</v>
      </c>
      <c r="Y5" s="3" t="s">
        <v>2</v>
      </c>
      <c r="Z5" s="3" t="s">
        <v>3</v>
      </c>
      <c r="AA5" s="3" t="s">
        <v>4</v>
      </c>
      <c r="AC5" s="3" t="s">
        <v>1</v>
      </c>
      <c r="AD5" s="3" t="s">
        <v>2</v>
      </c>
      <c r="AE5" s="3" t="s">
        <v>3</v>
      </c>
      <c r="AF5" s="3" t="s">
        <v>4</v>
      </c>
      <c r="AH5" s="3" t="s">
        <v>1</v>
      </c>
      <c r="AI5" s="3" t="s">
        <v>2</v>
      </c>
      <c r="AJ5" s="3" t="s">
        <v>3</v>
      </c>
      <c r="AK5" s="3" t="s">
        <v>4</v>
      </c>
      <c r="AM5" s="3" t="s">
        <v>1</v>
      </c>
      <c r="AN5" s="3" t="s">
        <v>2</v>
      </c>
      <c r="AO5" s="3" t="s">
        <v>3</v>
      </c>
      <c r="AP5" s="3" t="s">
        <v>4</v>
      </c>
      <c r="AR5" s="3" t="s">
        <v>1</v>
      </c>
      <c r="AS5" s="3" t="s">
        <v>2</v>
      </c>
      <c r="AT5" s="3" t="s">
        <v>3</v>
      </c>
      <c r="AU5" s="3" t="s">
        <v>4</v>
      </c>
      <c r="AW5" s="3" t="s">
        <v>1</v>
      </c>
      <c r="AX5" s="3" t="s">
        <v>2</v>
      </c>
      <c r="AY5" s="3" t="s">
        <v>3</v>
      </c>
      <c r="AZ5" s="3" t="s">
        <v>4</v>
      </c>
    </row>
    <row r="6" spans="1:54" ht="33" customHeight="1">
      <c r="A6" s="15">
        <v>21</v>
      </c>
      <c r="B6" s="12" t="s">
        <v>5</v>
      </c>
      <c r="C6" s="38">
        <f>SUM(D6:G6)</f>
        <v>171900</v>
      </c>
      <c r="D6" s="39">
        <f>'damtkicebuli (2)'!D6+I6+N6+S6+X6+AC6+AH6+AM6+AR6+AW6</f>
        <v>42925</v>
      </c>
      <c r="E6" s="39">
        <f>'damtkicebuli (2)'!E6+J6+O6+T6+Y6+AD6+AI6+AN6+AS6+AX6</f>
        <v>42925</v>
      </c>
      <c r="F6" s="39">
        <f>'damtkicebuli (2)'!F6+K6+P6+U6+Z6+AE6+AJ6+AO6+AT6+AY6</f>
        <v>42925</v>
      </c>
      <c r="G6" s="39">
        <f>'damtkicebuli (2)'!G6+L6+Q6+V6+AA6+AF6+AK6+AP6+AU6+AZ6</f>
        <v>43125</v>
      </c>
      <c r="H6" s="30"/>
      <c r="I6" s="31">
        <v>22675</v>
      </c>
      <c r="J6" s="31">
        <v>6175</v>
      </c>
      <c r="K6" s="31">
        <v>6175</v>
      </c>
      <c r="L6" s="31">
        <v>-10125</v>
      </c>
      <c r="M6" s="32"/>
      <c r="N6" s="31"/>
      <c r="O6" s="31"/>
      <c r="P6" s="31"/>
      <c r="Q6" s="31"/>
      <c r="R6" s="32"/>
      <c r="S6" s="31"/>
      <c r="T6" s="31"/>
      <c r="U6" s="31"/>
      <c r="V6" s="31"/>
      <c r="W6" s="32"/>
      <c r="X6" s="31"/>
      <c r="Y6" s="31"/>
      <c r="Z6" s="31"/>
      <c r="AA6" s="31"/>
      <c r="AB6" s="32"/>
      <c r="AC6" s="31"/>
      <c r="AD6" s="31"/>
      <c r="AE6" s="31"/>
      <c r="AF6" s="31"/>
      <c r="AG6" s="32"/>
      <c r="AH6" s="31"/>
      <c r="AI6" s="31"/>
      <c r="AJ6" s="34"/>
      <c r="AK6" s="31"/>
      <c r="AL6" s="32"/>
      <c r="AM6" s="31"/>
      <c r="AN6" s="31"/>
      <c r="AO6" s="31"/>
      <c r="AP6" s="31"/>
      <c r="AQ6" s="32"/>
      <c r="AR6" s="31"/>
      <c r="AS6" s="31"/>
      <c r="AT6" s="31"/>
      <c r="AU6" s="31"/>
      <c r="AV6" s="32"/>
      <c r="AW6" s="5"/>
      <c r="AX6" s="5"/>
      <c r="AY6" s="5"/>
      <c r="AZ6" s="5"/>
      <c r="BB6" s="63"/>
    </row>
    <row r="7" spans="1:52" ht="30" customHeight="1">
      <c r="A7" s="16">
        <v>22</v>
      </c>
      <c r="B7" s="11" t="s">
        <v>6</v>
      </c>
      <c r="C7" s="40">
        <f>SUM(D7:G7)</f>
        <v>3955742.2</v>
      </c>
      <c r="D7" s="41">
        <f>SUM(D8:D9)</f>
        <v>912338</v>
      </c>
      <c r="E7" s="42">
        <f>SUM(E8:E9)</f>
        <v>1011475</v>
      </c>
      <c r="F7" s="43">
        <f>SUM(F8:F9)</f>
        <v>1006779.2</v>
      </c>
      <c r="G7" s="44">
        <f>SUM(G8:G9)</f>
        <v>1025150</v>
      </c>
      <c r="H7" s="30"/>
      <c r="I7" s="31"/>
      <c r="J7" s="31"/>
      <c r="K7" s="34"/>
      <c r="L7" s="34"/>
      <c r="M7" s="32"/>
      <c r="N7" s="31"/>
      <c r="O7" s="31"/>
      <c r="P7" s="31"/>
      <c r="Q7" s="31"/>
      <c r="R7" s="32"/>
      <c r="S7" s="31"/>
      <c r="T7" s="31"/>
      <c r="U7" s="31"/>
      <c r="V7" s="31"/>
      <c r="W7" s="32"/>
      <c r="X7" s="31"/>
      <c r="Y7" s="31"/>
      <c r="Z7" s="31"/>
      <c r="AA7" s="31"/>
      <c r="AB7" s="32"/>
      <c r="AC7" s="31"/>
      <c r="AD7" s="31"/>
      <c r="AE7" s="31"/>
      <c r="AF7" s="31"/>
      <c r="AG7" s="32"/>
      <c r="AH7" s="31"/>
      <c r="AI7" s="31"/>
      <c r="AJ7" s="31"/>
      <c r="AK7" s="31"/>
      <c r="AL7" s="32"/>
      <c r="AM7" s="31"/>
      <c r="AN7" s="31"/>
      <c r="AO7" s="31"/>
      <c r="AP7" s="31"/>
      <c r="AQ7" s="32"/>
      <c r="AR7" s="31"/>
      <c r="AS7" s="31"/>
      <c r="AT7" s="31"/>
      <c r="AU7" s="31"/>
      <c r="AV7" s="32"/>
      <c r="AW7" s="5"/>
      <c r="AX7" s="5"/>
      <c r="AY7" s="5"/>
      <c r="AZ7" s="5"/>
    </row>
    <row r="8" spans="1:52" ht="31.5" customHeight="1">
      <c r="A8" s="17"/>
      <c r="B8" s="6" t="s">
        <v>7</v>
      </c>
      <c r="C8" s="45">
        <f aca="true" t="shared" si="0" ref="C8:C13">SUM(D8:G8)</f>
        <v>3761059</v>
      </c>
      <c r="D8" s="46">
        <f>'damtkicebuli (2)'!D8+I8+N8+S8+X8+AC8+AH8+AM8+AR8+AW8</f>
        <v>886959</v>
      </c>
      <c r="E8" s="46">
        <f>'damtkicebuli (2)'!E8+J8+O8+T8+Y8+AD8+AI8+AN8+AS8+AX8</f>
        <v>941575</v>
      </c>
      <c r="F8" s="46">
        <f>'damtkicebuli (2)'!F8+K8+P8+U8+Z8+AE8+AJ8+AO8+AT8+AY8</f>
        <v>957375</v>
      </c>
      <c r="G8" s="46">
        <f>'damtkicebuli (2)'!G8+L8+Q8+V8+AA8+AF8+AK8+AP8+AU8+AZ8</f>
        <v>975150</v>
      </c>
      <c r="H8" s="35"/>
      <c r="I8" s="36">
        <v>80000</v>
      </c>
      <c r="J8" s="36">
        <v>132575</v>
      </c>
      <c r="K8" s="36">
        <v>147375</v>
      </c>
      <c r="L8" s="36">
        <v>165150</v>
      </c>
      <c r="M8" s="32"/>
      <c r="N8" s="36"/>
      <c r="O8" s="36"/>
      <c r="P8" s="36"/>
      <c r="Q8" s="36"/>
      <c r="R8" s="32"/>
      <c r="S8" s="36"/>
      <c r="T8" s="36"/>
      <c r="U8" s="36"/>
      <c r="V8" s="36"/>
      <c r="W8" s="32"/>
      <c r="X8" s="36">
        <v>-3041</v>
      </c>
      <c r="Y8" s="36">
        <v>-1000</v>
      </c>
      <c r="Z8" s="36"/>
      <c r="AA8" s="36"/>
      <c r="AB8" s="32"/>
      <c r="AC8" s="36"/>
      <c r="AD8" s="36"/>
      <c r="AE8" s="36"/>
      <c r="AF8" s="36"/>
      <c r="AG8" s="32"/>
      <c r="AH8" s="36"/>
      <c r="AI8" s="36"/>
      <c r="AJ8" s="36"/>
      <c r="AK8" s="36"/>
      <c r="AL8" s="32"/>
      <c r="AM8" s="36"/>
      <c r="AN8" s="36"/>
      <c r="AO8" s="36"/>
      <c r="AP8" s="36"/>
      <c r="AQ8" s="32"/>
      <c r="AR8" s="36"/>
      <c r="AS8" s="36"/>
      <c r="AT8" s="36"/>
      <c r="AU8" s="36"/>
      <c r="AV8" s="32"/>
      <c r="AW8" s="7"/>
      <c r="AX8" s="7"/>
      <c r="AY8" s="7"/>
      <c r="AZ8" s="7"/>
    </row>
    <row r="9" spans="1:52" ht="28.5" customHeight="1">
      <c r="A9" s="17"/>
      <c r="B9" s="6" t="s">
        <v>8</v>
      </c>
      <c r="C9" s="45">
        <f>SUM(D9:G9)</f>
        <v>194683.2</v>
      </c>
      <c r="D9" s="46">
        <f>'damtkicebuli (2)'!D9+I9+N9+S9+X9+AC9+AH9+AM9+AR9+AW9</f>
        <v>25379</v>
      </c>
      <c r="E9" s="46">
        <f>'damtkicebuli (2)'!E9+J9+O9+T9+Y9+AD9+AI9+AN9+AS9+AX9</f>
        <v>69900</v>
      </c>
      <c r="F9" s="46">
        <f>'damtkicebuli (2)'!F9+K9+P9+U9+Z9+AE9+AJ9+AO9+AT9+AY9</f>
        <v>49404.2</v>
      </c>
      <c r="G9" s="46">
        <f>'damtkicebuli (2)'!G9+L9+Q9+V9+AA9+AF9+AK9+AP9+AU9+AZ9</f>
        <v>50000</v>
      </c>
      <c r="H9" s="35"/>
      <c r="I9" s="36"/>
      <c r="J9" s="36"/>
      <c r="K9" s="65"/>
      <c r="L9" s="65"/>
      <c r="M9" s="32"/>
      <c r="N9" s="36">
        <v>-1300</v>
      </c>
      <c r="O9" s="36"/>
      <c r="P9" s="36"/>
      <c r="Q9" s="36"/>
      <c r="R9" s="32"/>
      <c r="S9" s="36">
        <v>-321</v>
      </c>
      <c r="T9" s="36"/>
      <c r="U9" s="36"/>
      <c r="V9" s="36"/>
      <c r="W9" s="32"/>
      <c r="X9" s="36"/>
      <c r="Y9" s="36"/>
      <c r="Z9" s="36"/>
      <c r="AA9" s="36"/>
      <c r="AB9" s="32"/>
      <c r="AC9" s="36"/>
      <c r="AD9" s="36">
        <v>-50</v>
      </c>
      <c r="AE9" s="36"/>
      <c r="AF9" s="36"/>
      <c r="AG9" s="32"/>
      <c r="AH9" s="36"/>
      <c r="AI9" s="36">
        <v>-50</v>
      </c>
      <c r="AJ9" s="36"/>
      <c r="AK9" s="36"/>
      <c r="AL9" s="32"/>
      <c r="AM9" s="36"/>
      <c r="AN9" s="36"/>
      <c r="AO9" s="36">
        <v>4404.2</v>
      </c>
      <c r="AP9" s="36"/>
      <c r="AQ9" s="32"/>
      <c r="AR9" s="36"/>
      <c r="AS9" s="36"/>
      <c r="AT9" s="36"/>
      <c r="AU9" s="36"/>
      <c r="AV9" s="32"/>
      <c r="AW9" s="7"/>
      <c r="AX9" s="7"/>
      <c r="AY9" s="7"/>
      <c r="AZ9" s="7"/>
    </row>
    <row r="10" spans="1:52" ht="44.25" customHeight="1">
      <c r="A10" s="27">
        <v>27</v>
      </c>
      <c r="B10" s="28" t="s">
        <v>14</v>
      </c>
      <c r="C10" s="47">
        <f>SUM(D10:G10)</f>
        <v>6000</v>
      </c>
      <c r="D10" s="48">
        <f>'damtkicebuli (2)'!D10+I10+N10+S10+X10+AC10+AH10+AM10+AR10+AW10</f>
        <v>3500</v>
      </c>
      <c r="E10" s="48">
        <f>'damtkicebuli (2)'!E10+J10+O10+T10+Y10+AD10+AI10+AN10+AS10+AX10</f>
        <v>1500</v>
      </c>
      <c r="F10" s="48">
        <f>'damtkicebuli (2)'!F10+K10+P10+U10+Z10+AE10+AJ10+AO10+AT10+AY10</f>
        <v>500</v>
      </c>
      <c r="G10" s="48">
        <f>'damtkicebuli (2)'!G10+L10+Q10+V10+AA10+AF10+AK10+AP10+AU10+AZ10</f>
        <v>500</v>
      </c>
      <c r="H10" s="30"/>
      <c r="I10" s="31">
        <v>500</v>
      </c>
      <c r="J10" s="31">
        <v>500</v>
      </c>
      <c r="K10" s="31">
        <v>500</v>
      </c>
      <c r="L10" s="31">
        <v>500</v>
      </c>
      <c r="M10" s="37"/>
      <c r="N10" s="31"/>
      <c r="O10" s="31"/>
      <c r="P10" s="31"/>
      <c r="Q10" s="31"/>
      <c r="R10" s="37"/>
      <c r="S10" s="31"/>
      <c r="T10" s="31"/>
      <c r="U10" s="31"/>
      <c r="V10" s="31"/>
      <c r="W10" s="37"/>
      <c r="X10" s="31">
        <v>3000</v>
      </c>
      <c r="Y10" s="31">
        <v>1000</v>
      </c>
      <c r="Z10" s="31"/>
      <c r="AA10" s="31"/>
      <c r="AB10" s="37"/>
      <c r="AC10" s="31"/>
      <c r="AD10" s="31"/>
      <c r="AE10" s="31"/>
      <c r="AF10" s="31"/>
      <c r="AG10" s="37"/>
      <c r="AH10" s="31"/>
      <c r="AI10" s="31"/>
      <c r="AJ10" s="33"/>
      <c r="AK10" s="31"/>
      <c r="AL10" s="37"/>
      <c r="AM10" s="31"/>
      <c r="AN10" s="31"/>
      <c r="AO10" s="31"/>
      <c r="AP10" s="31"/>
      <c r="AQ10" s="37"/>
      <c r="AR10" s="31"/>
      <c r="AS10" s="31"/>
      <c r="AT10" s="31"/>
      <c r="AU10" s="31"/>
      <c r="AV10" s="32"/>
      <c r="AW10" s="5"/>
      <c r="AX10" s="5"/>
      <c r="AY10" s="5"/>
      <c r="AZ10" s="5"/>
    </row>
    <row r="11" spans="1:55" ht="33" customHeight="1">
      <c r="A11" s="18">
        <v>28</v>
      </c>
      <c r="B11" s="10" t="s">
        <v>9</v>
      </c>
      <c r="C11" s="49">
        <f t="shared" si="0"/>
        <v>564000</v>
      </c>
      <c r="D11" s="50">
        <f>'damtkicebuli (2)'!D11+I11+N11+S11+X11+AC11+AH11+AM11+AR11+AW11</f>
        <v>141000</v>
      </c>
      <c r="E11" s="50">
        <f>'damtkicebuli (2)'!E11+J11+O11+T11+Y11+AD11+AI11+AN11+AS11+AX11</f>
        <v>141000</v>
      </c>
      <c r="F11" s="50">
        <f>'damtkicebuli (2)'!F11+K11+P11+U11+Z11+AE11+AJ11+AO11+AT11+AY11</f>
        <v>141000</v>
      </c>
      <c r="G11" s="50">
        <f>'damtkicebuli (2)'!G11+L11+Q11+V11+AA11+AF11+AK11+AP11+AU11+AZ11</f>
        <v>141000</v>
      </c>
      <c r="H11" s="30"/>
      <c r="I11" s="31"/>
      <c r="J11" s="31"/>
      <c r="K11" s="31"/>
      <c r="L11" s="31"/>
      <c r="M11" s="32"/>
      <c r="N11" s="31"/>
      <c r="O11" s="31"/>
      <c r="P11" s="31"/>
      <c r="Q11" s="31"/>
      <c r="R11" s="32"/>
      <c r="S11" s="31"/>
      <c r="T11" s="31"/>
      <c r="U11" s="31"/>
      <c r="V11" s="31"/>
      <c r="W11" s="32"/>
      <c r="X11" s="31"/>
      <c r="Y11" s="31"/>
      <c r="Z11" s="31"/>
      <c r="AA11" s="31"/>
      <c r="AB11" s="32"/>
      <c r="AC11" s="31"/>
      <c r="AD11" s="31"/>
      <c r="AE11" s="31"/>
      <c r="AF11" s="31"/>
      <c r="AG11" s="32"/>
      <c r="AH11" s="31"/>
      <c r="AI11" s="31"/>
      <c r="AJ11" s="31"/>
      <c r="AK11" s="31"/>
      <c r="AL11" s="32"/>
      <c r="AM11" s="31"/>
      <c r="AN11" s="31"/>
      <c r="AO11" s="31"/>
      <c r="AP11" s="31"/>
      <c r="AQ11" s="32"/>
      <c r="AR11" s="31"/>
      <c r="AS11" s="31"/>
      <c r="AT11" s="31"/>
      <c r="AU11" s="31"/>
      <c r="AV11" s="32"/>
      <c r="AW11" s="5"/>
      <c r="AX11" s="5"/>
      <c r="AY11" s="5"/>
      <c r="AZ11" s="5"/>
      <c r="BC11" s="63">
        <f>6225092.1-C7</f>
        <v>2269349.8999999994</v>
      </c>
    </row>
    <row r="12" spans="1:52" ht="33" customHeight="1">
      <c r="A12" s="19">
        <v>31</v>
      </c>
      <c r="B12" s="9" t="s">
        <v>10</v>
      </c>
      <c r="C12" s="51">
        <f t="shared" si="0"/>
        <v>98000</v>
      </c>
      <c r="D12" s="52">
        <f>'damtkicebuli (2)'!D12+I12+N12+S12+X12+AC12+AH12+AM12+AR12+AW12</f>
        <v>98000</v>
      </c>
      <c r="E12" s="52">
        <f>'damtkicebuli (2)'!E12+J12+O12+T12+Y12+AD12+AI12+AN12+AS12+AX12</f>
        <v>0</v>
      </c>
      <c r="F12" s="52">
        <f>'damtkicebuli (2)'!F12+K12+P12+U12+Z12+AE12+AJ12+AO12+AT12+AY12</f>
        <v>0</v>
      </c>
      <c r="G12" s="52">
        <f>'damtkicebuli (2)'!G12+L12+Q12+V12+AA12+AF12+AK12+AP12+AU12+AZ12</f>
        <v>0</v>
      </c>
      <c r="H12" s="30"/>
      <c r="I12" s="34"/>
      <c r="J12" s="34"/>
      <c r="K12" s="31"/>
      <c r="L12" s="31"/>
      <c r="M12" s="32"/>
      <c r="N12" s="31"/>
      <c r="O12" s="31"/>
      <c r="P12" s="31"/>
      <c r="Q12" s="31"/>
      <c r="R12" s="32"/>
      <c r="S12" s="31"/>
      <c r="T12" s="31"/>
      <c r="U12" s="31"/>
      <c r="V12" s="31"/>
      <c r="W12" s="32"/>
      <c r="X12" s="31"/>
      <c r="Y12" s="31"/>
      <c r="Z12" s="31"/>
      <c r="AA12" s="31"/>
      <c r="AB12" s="32"/>
      <c r="AC12" s="31"/>
      <c r="AD12" s="31"/>
      <c r="AE12" s="31"/>
      <c r="AF12" s="31"/>
      <c r="AG12" s="32"/>
      <c r="AH12" s="31"/>
      <c r="AI12" s="31"/>
      <c r="AJ12" s="31"/>
      <c r="AK12" s="31"/>
      <c r="AL12" s="32"/>
      <c r="AM12" s="31"/>
      <c r="AN12" s="31"/>
      <c r="AO12" s="31"/>
      <c r="AP12" s="31"/>
      <c r="AQ12" s="32"/>
      <c r="AR12" s="31"/>
      <c r="AS12" s="31"/>
      <c r="AT12" s="31"/>
      <c r="AU12" s="31"/>
      <c r="AV12" s="32"/>
      <c r="AW12" s="5"/>
      <c r="AX12" s="5"/>
      <c r="AY12" s="5"/>
      <c r="AZ12" s="5"/>
    </row>
    <row r="13" spans="1:52" ht="33" customHeight="1">
      <c r="A13" s="20">
        <v>33</v>
      </c>
      <c r="B13" s="8" t="s">
        <v>11</v>
      </c>
      <c r="C13" s="55">
        <f t="shared" si="0"/>
        <v>1762</v>
      </c>
      <c r="D13" s="56">
        <f>0+I13+N13+S13+X13+AC13+AH13+AM13+AR13+AW13</f>
        <v>1662</v>
      </c>
      <c r="E13" s="57">
        <f>0+J13+O13+T13+Y13+AD13+AI13+AN13+AS13+AX13</f>
        <v>100</v>
      </c>
      <c r="F13" s="57">
        <f>0+K13+P13+U13+Z13+AE13+AJ13+AO13+AT13+AY13</f>
        <v>0</v>
      </c>
      <c r="G13" s="58">
        <f>0+L13+Q13+V13+AA13+AF13+AK13+AP13+AU13+AZ13</f>
        <v>0</v>
      </c>
      <c r="H13" s="30"/>
      <c r="I13" s="31"/>
      <c r="J13" s="31"/>
      <c r="K13" s="31"/>
      <c r="L13" s="31"/>
      <c r="M13" s="32"/>
      <c r="N13" s="31">
        <v>1300</v>
      </c>
      <c r="O13" s="31"/>
      <c r="P13" s="31"/>
      <c r="Q13" s="31"/>
      <c r="R13" s="32"/>
      <c r="S13" s="31">
        <v>321</v>
      </c>
      <c r="T13" s="31"/>
      <c r="U13" s="31"/>
      <c r="V13" s="31"/>
      <c r="W13" s="32"/>
      <c r="X13" s="31">
        <v>41</v>
      </c>
      <c r="Y13" s="31"/>
      <c r="Z13" s="31"/>
      <c r="AA13" s="31"/>
      <c r="AB13" s="32"/>
      <c r="AC13" s="31"/>
      <c r="AD13" s="31">
        <v>50</v>
      </c>
      <c r="AE13" s="31"/>
      <c r="AF13" s="31"/>
      <c r="AG13" s="32"/>
      <c r="AH13" s="31"/>
      <c r="AI13" s="31">
        <v>50</v>
      </c>
      <c r="AJ13" s="31"/>
      <c r="AK13" s="31"/>
      <c r="AL13" s="32"/>
      <c r="AM13" s="31"/>
      <c r="AN13" s="31"/>
      <c r="AO13" s="31"/>
      <c r="AP13" s="31"/>
      <c r="AQ13" s="32"/>
      <c r="AR13" s="31"/>
      <c r="AS13" s="31"/>
      <c r="AT13" s="31"/>
      <c r="AU13" s="31"/>
      <c r="AV13" s="32"/>
      <c r="AW13" s="5"/>
      <c r="AX13" s="5"/>
      <c r="AY13" s="5"/>
      <c r="AZ13" s="5"/>
    </row>
    <row r="14" spans="1:52" ht="42" customHeight="1" thickBot="1">
      <c r="A14" s="21"/>
      <c r="B14" s="22" t="s">
        <v>12</v>
      </c>
      <c r="C14" s="59">
        <f>C6+C7+C10+C11+C12+C13</f>
        <v>4797404.2</v>
      </c>
      <c r="D14" s="60">
        <f>D6+D7+D10+D11+D12+D13</f>
        <v>1199425</v>
      </c>
      <c r="E14" s="61">
        <f>E6+E7+E10+E11+E12+E13</f>
        <v>1197000</v>
      </c>
      <c r="F14" s="61">
        <f>F6+F7+F10+F11+F12+F13</f>
        <v>1191204.2</v>
      </c>
      <c r="G14" s="62">
        <f>G6+G7+G10+G11+G12+G13</f>
        <v>1209775</v>
      </c>
      <c r="H14" s="30"/>
      <c r="I14" s="31"/>
      <c r="J14" s="31"/>
      <c r="K14" s="31"/>
      <c r="L14" s="31"/>
      <c r="M14" s="32"/>
      <c r="N14" s="31"/>
      <c r="O14" s="31"/>
      <c r="P14" s="31"/>
      <c r="Q14" s="31"/>
      <c r="R14" s="32"/>
      <c r="S14" s="31"/>
      <c r="T14" s="31"/>
      <c r="U14" s="31"/>
      <c r="V14" s="31"/>
      <c r="W14" s="32"/>
      <c r="X14" s="31"/>
      <c r="Y14" s="31"/>
      <c r="Z14" s="31"/>
      <c r="AA14" s="31"/>
      <c r="AB14" s="32"/>
      <c r="AC14" s="31"/>
      <c r="AD14" s="31"/>
      <c r="AE14" s="31"/>
      <c r="AF14" s="31"/>
      <c r="AG14" s="32"/>
      <c r="AH14" s="31"/>
      <c r="AI14" s="31"/>
      <c r="AJ14" s="31"/>
      <c r="AK14" s="31"/>
      <c r="AL14" s="32"/>
      <c r="AM14" s="31"/>
      <c r="AN14" s="31"/>
      <c r="AO14" s="31"/>
      <c r="AP14" s="31"/>
      <c r="AQ14" s="32"/>
      <c r="AR14" s="31"/>
      <c r="AS14" s="31"/>
      <c r="AT14" s="31"/>
      <c r="AU14" s="31"/>
      <c r="AV14" s="32"/>
      <c r="AW14" s="5"/>
      <c r="AX14" s="5"/>
      <c r="AY14" s="5"/>
      <c r="AZ14" s="5"/>
    </row>
    <row r="15" spans="3:48" ht="15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3:6" ht="15.75">
      <c r="C16" s="32"/>
      <c r="F16" s="63"/>
    </row>
    <row r="17" spans="3:6" ht="15.75">
      <c r="C17" s="63"/>
      <c r="F17" s="63"/>
    </row>
    <row r="18" spans="3:40" ht="15.75">
      <c r="C18" s="63"/>
      <c r="G18" s="63"/>
      <c r="AN18" s="63"/>
    </row>
    <row r="19" ht="15.75">
      <c r="C19" s="63"/>
    </row>
    <row r="20" spans="3:44" ht="15.75">
      <c r="C20" s="63"/>
      <c r="AR20" s="63"/>
    </row>
    <row r="22" ht="15.75">
      <c r="C22" s="63"/>
    </row>
    <row r="23" spans="4:7" ht="15.75">
      <c r="D23" s="64"/>
      <c r="E23" s="29"/>
      <c r="F23" s="29"/>
      <c r="G23" s="29"/>
    </row>
  </sheetData>
  <sheetProtection password="A025" sheet="1"/>
  <mergeCells count="10">
    <mergeCell ref="AH4:AK4"/>
    <mergeCell ref="AM4:AP4"/>
    <mergeCell ref="AR4:AU4"/>
    <mergeCell ref="AW4:AZ4"/>
    <mergeCell ref="B2:G2"/>
    <mergeCell ref="I4:L4"/>
    <mergeCell ref="N4:Q4"/>
    <mergeCell ref="S4:V4"/>
    <mergeCell ref="X4:AA4"/>
    <mergeCell ref="AC4:AF4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 kvinikadze</cp:lastModifiedBy>
  <cp:lastPrinted>2015-01-28T08:49:07Z</cp:lastPrinted>
  <dcterms:created xsi:type="dcterms:W3CDTF">2010-01-05T11:06:57Z</dcterms:created>
  <dcterms:modified xsi:type="dcterms:W3CDTF">2015-10-23T07:18:13Z</dcterms:modified>
  <cp:category/>
  <cp:version/>
  <cp:contentType/>
  <cp:contentStatus/>
</cp:coreProperties>
</file>